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2" windowWidth="11580" windowHeight="6288" tabRatio="754" activeTab="0"/>
  </bookViews>
  <sheets>
    <sheet name="Cover Sheet - Deckblatt" sheetId="1" r:id="rId1"/>
    <sheet name="Test Results - Prüfergeb." sheetId="2" r:id="rId2"/>
    <sheet name="Test Results No. 2 - Prüferg. 2" sheetId="3" r:id="rId3"/>
  </sheets>
  <definedNames>
    <definedName name="SPRACHE">'Cover Sheet - Deckblatt'!$AS$1</definedName>
  </definedNames>
  <calcPr fullCalcOnLoad="1"/>
</workbook>
</file>

<file path=xl/sharedStrings.xml><?xml version="1.0" encoding="utf-8"?>
<sst xmlns="http://schemas.openxmlformats.org/spreadsheetml/2006/main" count="94" uniqueCount="33">
  <si>
    <t>01</t>
  </si>
  <si>
    <t>07</t>
  </si>
  <si>
    <t>13</t>
  </si>
  <si>
    <t>02</t>
  </si>
  <si>
    <t>08</t>
  </si>
  <si>
    <t>03</t>
  </si>
  <si>
    <t>09</t>
  </si>
  <si>
    <t>04</t>
  </si>
  <si>
    <t>10</t>
  </si>
  <si>
    <t>05</t>
  </si>
  <si>
    <t>11</t>
  </si>
  <si>
    <t>06</t>
  </si>
  <si>
    <t>12</t>
  </si>
  <si>
    <t>14</t>
  </si>
  <si>
    <t>15</t>
  </si>
  <si>
    <t>16</t>
  </si>
  <si>
    <t>17</t>
  </si>
  <si>
    <t>Name:</t>
  </si>
  <si>
    <t>Ref.</t>
  </si>
  <si>
    <t>Nr.</t>
  </si>
  <si>
    <t>18</t>
  </si>
  <si>
    <t>19</t>
  </si>
  <si>
    <t>20</t>
  </si>
  <si>
    <t>21</t>
  </si>
  <si>
    <t>22</t>
  </si>
  <si>
    <t>23</t>
  </si>
  <si>
    <t>24</t>
  </si>
  <si>
    <t xml:space="preserve"> </t>
  </si>
  <si>
    <t>25</t>
  </si>
  <si>
    <t>26</t>
  </si>
  <si>
    <t>27</t>
  </si>
  <si>
    <t>28</t>
  </si>
  <si>
    <t>IST- Werte Kunde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</si>
</sst>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dd/mm/yy"/>
  </numFmts>
  <fonts count="6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Courier New"/>
      <family val="3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color indexed="12"/>
      <name val="Courier New"/>
      <family val="3"/>
    </font>
    <font>
      <sz val="6"/>
      <name val="Arial"/>
      <family val="2"/>
    </font>
    <font>
      <i/>
      <sz val="6"/>
      <name val="Arial"/>
      <family val="2"/>
    </font>
    <font>
      <u val="single"/>
      <sz val="10"/>
      <color indexed="12"/>
      <name val="Arial"/>
      <family val="2"/>
    </font>
    <font>
      <b/>
      <sz val="6"/>
      <name val="Arial"/>
      <family val="2"/>
    </font>
    <font>
      <b/>
      <i/>
      <sz val="8"/>
      <color indexed="12"/>
      <name val="Courier New"/>
      <family val="3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87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 quotePrefix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21" xfId="0" applyBorder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60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23" xfId="0" applyFont="1" applyBorder="1" applyAlignment="1" applyProtection="1" quotePrefix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left" vertical="top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14" fontId="3" fillId="33" borderId="20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20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center" vertical="center"/>
      <protection/>
    </xf>
    <xf numFmtId="14" fontId="3" fillId="0" borderId="20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vertical="center"/>
      <protection locked="0"/>
    </xf>
    <xf numFmtId="49" fontId="9" fillId="33" borderId="13" xfId="0" applyNumberFormat="1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22" fillId="33" borderId="13" xfId="48" applyFont="1" applyFill="1" applyBorder="1" applyAlignment="1" applyProtection="1">
      <alignment horizontal="left" vertical="center"/>
      <protection locked="0"/>
    </xf>
    <xf numFmtId="49" fontId="3" fillId="33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 applyProtection="1">
      <alignment horizontal="left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2" fillId="0" borderId="0" xfId="0" applyFont="1" applyFill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/>
      <protection/>
    </xf>
    <xf numFmtId="0" fontId="15" fillId="0" borderId="0" xfId="48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 locked="0"/>
    </xf>
    <xf numFmtId="49" fontId="2" fillId="33" borderId="13" xfId="0" applyNumberFormat="1" applyFont="1" applyFill="1" applyBorder="1" applyAlignment="1" applyProtection="1">
      <alignment horizontal="left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 applyProtection="1" quotePrefix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10" fillId="0" borderId="31" xfId="0" applyNumberFormat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28" xfId="0" applyNumberFormat="1" applyFont="1" applyBorder="1" applyAlignment="1" applyProtection="1">
      <alignment horizontal="left" vertical="center"/>
      <protection locked="0"/>
    </xf>
    <xf numFmtId="49" fontId="10" fillId="0" borderId="24" xfId="0" applyNumberFormat="1" applyFont="1" applyBorder="1" applyAlignment="1" applyProtection="1">
      <alignment horizontal="left" vertical="center"/>
      <protection locked="0"/>
    </xf>
    <xf numFmtId="49" fontId="10" fillId="0" borderId="25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49" fontId="10" fillId="0" borderId="33" xfId="0" applyNumberFormat="1" applyFont="1" applyBorder="1" applyAlignment="1" applyProtection="1">
      <alignment horizontal="center" vertical="center"/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11" fillId="33" borderId="10" xfId="0" applyNumberFormat="1" applyFont="1" applyFill="1" applyBorder="1" applyAlignment="1" applyProtection="1">
      <alignment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3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center"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31" xfId="0" applyNumberFormat="1" applyFont="1" applyBorder="1" applyAlignment="1" applyProtection="1">
      <alignment horizontal="left" vertical="center"/>
      <protection locked="0"/>
    </xf>
    <xf numFmtId="49" fontId="10" fillId="0" borderId="36" xfId="0" applyNumberFormat="1" applyFont="1" applyBorder="1" applyAlignment="1" applyProtection="1">
      <alignment horizontal="left" vertical="center"/>
      <protection locked="0"/>
    </xf>
    <xf numFmtId="49" fontId="10" fillId="0" borderId="32" xfId="0" applyNumberFormat="1" applyFont="1" applyBorder="1" applyAlignment="1" applyProtection="1">
      <alignment horizontal="left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10" fillId="0" borderId="39" xfId="0" applyNumberFormat="1" applyFont="1" applyBorder="1" applyAlignment="1" applyProtection="1">
      <alignment horizontal="center" vertical="center"/>
      <protection locked="0"/>
    </xf>
    <xf numFmtId="49" fontId="10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 vertical="center"/>
      <protection locked="0"/>
    </xf>
    <xf numFmtId="49" fontId="3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10" fillId="0" borderId="44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14" fontId="9" fillId="0" borderId="0" xfId="0" applyNumberFormat="1" applyFont="1" applyFill="1" applyBorder="1" applyAlignment="1" applyProtection="1">
      <alignment horizontal="center"/>
      <protection/>
    </xf>
    <xf numFmtId="14" fontId="9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0" fillId="0" borderId="24" xfId="0" applyNumberFormat="1" applyFont="1" applyFill="1" applyBorder="1" applyAlignment="1" applyProtection="1">
      <alignment horizontal="left" vertical="center"/>
      <protection locked="0"/>
    </xf>
    <xf numFmtId="49" fontId="10" fillId="0" borderId="25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123825</xdr:colOff>
      <xdr:row>0</xdr:row>
      <xdr:rowOff>9525</xdr:rowOff>
    </xdr:from>
    <xdr:to>
      <xdr:col>44</xdr:col>
      <xdr:colOff>161925</xdr:colOff>
      <xdr:row>1</xdr:row>
      <xdr:rowOff>142875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525"/>
          <a:ext cx="1924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38100</xdr:colOff>
      <xdr:row>0</xdr:row>
      <xdr:rowOff>0</xdr:rowOff>
    </xdr:from>
    <xdr:to>
      <xdr:col>38</xdr:col>
      <xdr:colOff>0</xdr:colOff>
      <xdr:row>1</xdr:row>
      <xdr:rowOff>104775</xdr:rowOff>
    </xdr:to>
    <xdr:pic>
      <xdr:nvPicPr>
        <xdr:cNvPr id="1" name="Grafik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0"/>
          <a:ext cx="1676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C167"/>
  <sheetViews>
    <sheetView showGridLines="0" tabSelected="1" view="pageLayout" workbookViewId="0" topLeftCell="A1">
      <selection activeCell="I35" sqref="I35:V39"/>
    </sheetView>
  </sheetViews>
  <sheetFormatPr defaultColWidth="0" defaultRowHeight="12.75" zeroHeight="1"/>
  <cols>
    <col min="1" max="1" width="1.421875" style="0" customWidth="1"/>
    <col min="2" max="45" width="2.57421875" style="0" customWidth="1"/>
    <col min="46" max="46" width="0.9921875" style="0" customWidth="1"/>
    <col min="47" max="16384" width="11.421875" style="0" hidden="1" customWidth="1"/>
  </cols>
  <sheetData>
    <row r="1" spans="1:45" ht="33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41" t="str">
        <f>IF(SPRACHE=1,"First Sample Report","Erstmusterprüfbericht")</f>
        <v>Erstmusterprüfbericht</v>
      </c>
      <c r="S1" s="31"/>
      <c r="U1" s="31"/>
      <c r="V1" s="31"/>
      <c r="W1" s="31"/>
      <c r="X1" s="31"/>
      <c r="Y1" s="31"/>
      <c r="Z1" s="31"/>
      <c r="AA1" s="31"/>
      <c r="AC1" s="41"/>
      <c r="AD1" s="4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67">
        <v>2</v>
      </c>
    </row>
    <row r="2" spans="1:107" s="62" customFormat="1" ht="12.75" customHeight="1">
      <c r="A2" s="121" t="str">
        <f>IF(SPRACHE=1,"Cover Sheet","Deckblatt")</f>
        <v>Deckblatt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</row>
    <row r="3" s="63" customFormat="1" ht="13.5" thickBot="1"/>
    <row r="4" spans="1:107" s="60" customFormat="1" ht="12.75" customHeight="1" thickTop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8"/>
      <c r="AR4" s="123"/>
      <c r="AS4" s="123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</row>
    <row r="5" spans="1:107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</row>
    <row r="6" spans="1:107" ht="15" customHeight="1">
      <c r="A6" s="4"/>
      <c r="B6" s="4" t="str">
        <f>IF(SPRACHE=1,"Sender","Absender")</f>
        <v>Absender</v>
      </c>
      <c r="C6" s="4"/>
      <c r="D6" s="4"/>
      <c r="E6" s="4"/>
      <c r="F6" s="4"/>
      <c r="G6" s="3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5" t="str">
        <f>IF(SPRACHE=1,"Initial sample inspection report VDA","Erstmusterprüfbericht VDA")</f>
        <v>Erstmusterprüfbericht VDA</v>
      </c>
      <c r="Y6" s="5"/>
      <c r="Z6" s="5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</row>
    <row r="7" spans="1:107" ht="12.75" customHeight="1">
      <c r="A7" s="4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4"/>
      <c r="W7" s="4"/>
      <c r="X7" s="4" t="str">
        <f>IF(SPRACHE=1,"Initial sample inspection","Erstbemusterung")</f>
        <v>Erstbemusterung</v>
      </c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</row>
    <row r="8" spans="1:107" ht="12.75" customHeight="1">
      <c r="A8" s="4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4"/>
      <c r="W8" s="4"/>
      <c r="X8" s="4" t="str">
        <f>IF(SPRACHE=1,"Subsequent sample inspection","Nachbemusterung")</f>
        <v>Nachbemusterung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</row>
    <row r="9" spans="1:107" ht="12.75" customHeight="1">
      <c r="A9" s="4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4"/>
      <c r="W9" s="4"/>
      <c r="X9" s="4" t="str">
        <f>IF(SPRACHE=1,"New Part","Neuteil")</f>
        <v>Neuteil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</row>
    <row r="10" spans="1:107" ht="12.75" customHeight="1">
      <c r="A10" s="9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4"/>
      <c r="W10" s="4"/>
      <c r="X10" s="4" t="str">
        <f>IF(SPRACHE=1,"Product modification","Produkt-Änderung")</f>
        <v>Produkt-Änderung</v>
      </c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</row>
    <row r="11" spans="1:107" ht="12.75" customHeight="1">
      <c r="A11" s="4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4"/>
      <c r="W11" s="4"/>
      <c r="X11" s="4" t="str">
        <f>IF(SPRACHE=1,"Production relocation","Produktionsverlagerung")</f>
        <v>Produktionsverlagerung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1:107" ht="12.75" customHeight="1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 t="str">
        <f>IF(SPRACHE=1,"Change of production process","Änderung von Produktionsverfahren")</f>
        <v>Änderung von Produktionsverfahren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1:107" ht="12.75" customHeight="1">
      <c r="A13" s="4"/>
      <c r="B13" s="4" t="str">
        <f>IF(SPRACHE=1,"Address","Adresse")</f>
        <v>Adresse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4"/>
      <c r="W13" s="4"/>
      <c r="X13" s="4" t="str">
        <f>IF(SPRACHE=1,"Longer stoppage of production","Längeres Aussetzten der Fertigung")</f>
        <v>Längeres Aussetzten der Fertigung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 customHeight="1">
      <c r="A14" s="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4"/>
      <c r="W14" s="4"/>
      <c r="X14" s="4" t="str">
        <f>IF(SPRACHE=1,"New sub-supplier","Neuer Unterlieferant")</f>
        <v>Neuer Unterlieferant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 customHeight="1">
      <c r="A15" s="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33"/>
      <c r="W15" s="4"/>
      <c r="X15" s="4" t="str">
        <f>IF(SPRACHE=1,"Product with DwSpA","Produkt mit DmbA")</f>
        <v>Produkt mit DmbA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 customHeight="1">
      <c r="A16" s="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33"/>
      <c r="W16" s="4"/>
      <c r="X16" s="4" t="str">
        <f>IF(SPRACHE=1,"Production / Inspection and Test Plan prepared","Fertigungs- / Prüfplan erstellt")</f>
        <v>Fertigungs- / Prüfplan erstellt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</row>
    <row r="17" spans="1:107" ht="12.75" customHeight="1">
      <c r="A17" s="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33"/>
      <c r="W17" s="4"/>
      <c r="X17" s="4" t="str">
        <f>IF(SPRACHE=1,"FMEA finished","FMEA durchgeführt")</f>
        <v>FMEA durchgeführt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</row>
    <row r="18" spans="1:107" ht="15" customHeight="1">
      <c r="A18" s="4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33"/>
      <c r="W18" s="4"/>
      <c r="X18" s="5" t="str">
        <f>IF(SPRACHE=1,"inspection report, other samples","Prüfbericht, sonstiger Muster")</f>
        <v>Prüfbericht, sonstiger Muster</v>
      </c>
      <c r="Y18" s="5"/>
      <c r="Z18" s="5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1:107" ht="6" customHeight="1">
      <c r="A19" s="3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4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</row>
    <row r="20" spans="1:107" ht="12.75" customHeight="1">
      <c r="A20" s="124" t="str">
        <f>IF(SPRACHE=1,"Appendices","Anlagen")</f>
        <v>Anlagen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125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1:107" ht="13.5" customHeight="1">
      <c r="A21" s="22"/>
      <c r="B21" s="23"/>
      <c r="C21" s="35" t="s">
        <v>0</v>
      </c>
      <c r="D21" s="47" t="str">
        <f>IF(SPRACHE=1,"Dimensional Check","Maßprüfung")</f>
        <v>Maßprüfung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5"/>
      <c r="Q21" s="35" t="s">
        <v>10</v>
      </c>
      <c r="R21" s="47" t="str">
        <f>IF(SPRACHE=1,"Design - FMEA","Design - FMEA")</f>
        <v>Design - FMEA</v>
      </c>
      <c r="S21" s="4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35" t="s">
        <v>23</v>
      </c>
      <c r="AG21" s="47" t="str">
        <f>IF(SPRACHE=1,"Packaging","Transportmittel / Verpackung")</f>
        <v>Transportmittel / Verpackung</v>
      </c>
      <c r="AJ21" s="23"/>
      <c r="AK21" s="23"/>
      <c r="AL21" s="23"/>
      <c r="AM21" s="23"/>
      <c r="AN21" s="23"/>
      <c r="AO21" s="23"/>
      <c r="AP21" s="23"/>
      <c r="AQ21" s="23"/>
      <c r="AR21" s="23"/>
      <c r="AS21" s="25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</row>
    <row r="22" spans="1:107" ht="12.75" customHeight="1">
      <c r="A22" s="22"/>
      <c r="B22" s="23"/>
      <c r="C22" s="35" t="s">
        <v>3</v>
      </c>
      <c r="D22" s="47" t="str">
        <f>IF(SPRACHE=1,"Functional Test","Funktionsprüfung")</f>
        <v>Funktionsprüfung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5"/>
      <c r="Q22" s="35" t="s">
        <v>12</v>
      </c>
      <c r="R22" s="47" t="str">
        <f>IF(SPRACHE=1,"Design Release","Konstruktionsfreigabe")</f>
        <v>Konstruktionsfreigabe</v>
      </c>
      <c r="S22" s="47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35" t="s">
        <v>24</v>
      </c>
      <c r="AG22" s="47" t="str">
        <f>IF(SPRACHE=1,"Certificate","Zertifikate")</f>
        <v>Zertifikate</v>
      </c>
      <c r="AJ22" s="36"/>
      <c r="AK22" s="36"/>
      <c r="AL22" s="23"/>
      <c r="AM22" s="23"/>
      <c r="AN22" s="23"/>
      <c r="AO22" s="23"/>
      <c r="AP22" s="23"/>
      <c r="AQ22" s="23"/>
      <c r="AR22" s="23"/>
      <c r="AS22" s="25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1:107" ht="12.75" customHeight="1">
      <c r="A23" s="22"/>
      <c r="B23" s="23"/>
      <c r="C23" s="35" t="s">
        <v>5</v>
      </c>
      <c r="D23" s="47" t="str">
        <f>IF(SPRACHE=1,"Material Test","Werkstoffprüfung")</f>
        <v>Werkstoffprüfung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5"/>
      <c r="Q23" s="35" t="s">
        <v>2</v>
      </c>
      <c r="R23" s="47" t="str">
        <f>IF(SPRACHE=1,"Process FMEA","Prozess - FMEA")</f>
        <v>Prozess - FMEA</v>
      </c>
      <c r="S23" s="47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35" t="s">
        <v>25</v>
      </c>
      <c r="AG23" s="47" t="str">
        <f>IF(SPRACHE=1,"Process acceptance","Prozessabnahme")</f>
        <v>Prozessabnahme</v>
      </c>
      <c r="AJ23" s="36"/>
      <c r="AK23" s="36"/>
      <c r="AL23" s="23"/>
      <c r="AM23" s="23"/>
      <c r="AN23" s="23"/>
      <c r="AO23" s="23"/>
      <c r="AP23" s="23"/>
      <c r="AQ23" s="23"/>
      <c r="AR23" s="23"/>
      <c r="AS23" s="25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</row>
    <row r="24" spans="1:107" ht="12.75" customHeight="1">
      <c r="A24" s="22"/>
      <c r="B24" s="23"/>
      <c r="C24" s="35" t="s">
        <v>7</v>
      </c>
      <c r="D24" s="47" t="str">
        <f>IF(SPRACHE=1,"Haptics","Haptikprüfung")</f>
        <v>Haptikprüfung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5"/>
      <c r="Q24" s="35" t="s">
        <v>13</v>
      </c>
      <c r="R24" s="47" t="str">
        <f>IF(SPRACHE=1,"Process Flow Chart","Prozessablaufdiagramm")</f>
        <v>Prozessablaufdiagramm</v>
      </c>
      <c r="S24" s="47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35" t="s">
        <v>26</v>
      </c>
      <c r="AG24" s="47" t="str">
        <f>IF(SPRACHE=1,"User's / Installation Guide","Betriebs- / Einbauanleitung")</f>
        <v>Betriebs- / Einbauanleitung</v>
      </c>
      <c r="AJ24" s="36"/>
      <c r="AK24" s="36"/>
      <c r="AL24" s="23"/>
      <c r="AM24" s="23"/>
      <c r="AN24" s="23"/>
      <c r="AO24" s="23"/>
      <c r="AP24" s="23"/>
      <c r="AQ24" s="23"/>
      <c r="AR24" s="23"/>
      <c r="AS24" s="25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</row>
    <row r="25" spans="1:107" ht="12.75" customHeight="1">
      <c r="A25" s="22"/>
      <c r="B25" s="23"/>
      <c r="C25" s="35" t="s">
        <v>9</v>
      </c>
      <c r="D25" s="47" t="str">
        <f>IF(SPRACHE=1,"Acoustics","Akustikprüfung")</f>
        <v>Akustikprüfung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5"/>
      <c r="Q25" s="35" t="s">
        <v>14</v>
      </c>
      <c r="R25" s="47" t="str">
        <f>IF(SPRACHE=1,"Control Plan","Produktionslenkungsplan")</f>
        <v>Produktionslenkungsplan</v>
      </c>
      <c r="S25" s="47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68" t="s">
        <v>28</v>
      </c>
      <c r="AG25" s="47" t="str">
        <f>IF(SPRACHE=1,"Declaration of Conformity","Konformitätserklärung")</f>
        <v>Konformitätserklärung</v>
      </c>
      <c r="AJ25" s="36"/>
      <c r="AK25" s="36"/>
      <c r="AL25" s="23"/>
      <c r="AM25" s="23"/>
      <c r="AN25" s="23"/>
      <c r="AO25" s="23"/>
      <c r="AP25" s="23"/>
      <c r="AQ25" s="23"/>
      <c r="AR25" s="23"/>
      <c r="AS25" s="25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1:107" ht="12.75" customHeight="1">
      <c r="A26" s="22"/>
      <c r="B26" s="23"/>
      <c r="C26" s="35" t="s">
        <v>11</v>
      </c>
      <c r="D26" s="47" t="str">
        <f>IF(SPRACHE=1,"Odors","Geruchsprüfung")</f>
        <v>Geruchsprüfung</v>
      </c>
      <c r="E26" s="51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5"/>
      <c r="Q26" s="35" t="s">
        <v>15</v>
      </c>
      <c r="R26" s="47" t="str">
        <f>IF(SPRACHE=1,"Process Capability Evidence","Prozessfähigkeitsnachweis")</f>
        <v>Prozessfähigkeitsnachweis</v>
      </c>
      <c r="S26" s="47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68" t="s">
        <v>29</v>
      </c>
      <c r="AG26" s="47" t="str">
        <f>IF(SPRACHE=1,"RoHS Document","RoHS-Dokument")</f>
        <v>RoHS-Dokument</v>
      </c>
      <c r="AJ26" s="36"/>
      <c r="AK26" s="36"/>
      <c r="AL26" s="23"/>
      <c r="AM26" s="23"/>
      <c r="AN26" s="23"/>
      <c r="AO26" s="23"/>
      <c r="AP26" s="23"/>
      <c r="AQ26" s="23"/>
      <c r="AR26" s="23"/>
      <c r="AS26" s="25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1:107" ht="12.75" customHeight="1">
      <c r="A27" s="22"/>
      <c r="B27" s="23"/>
      <c r="C27" s="35" t="s">
        <v>1</v>
      </c>
      <c r="D27" s="47" t="str">
        <f>IF(SPRACHE=1,"Appearance","Aussehensprüfung")</f>
        <v>Aussehensprüfung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5"/>
      <c r="Q27" s="35" t="s">
        <v>16</v>
      </c>
      <c r="R27" s="47" t="str">
        <f>IF(SPRACHE=1,"Inspection and Test Equipment List","Prüfmittelliste")</f>
        <v>Prüfmittelliste</v>
      </c>
      <c r="S27" s="4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68" t="s">
        <v>30</v>
      </c>
      <c r="AG27" s="47" t="str">
        <f>IF(SPRACHE=1,"Warrant PAH free","Bescheinigung PAK frei")</f>
        <v>Bescheinigung PAK frei</v>
      </c>
      <c r="AJ27" s="36"/>
      <c r="AK27" s="36"/>
      <c r="AL27" s="23"/>
      <c r="AM27" s="23"/>
      <c r="AN27" s="23"/>
      <c r="AO27" s="23"/>
      <c r="AP27" s="23"/>
      <c r="AQ27" s="23"/>
      <c r="AR27" s="23"/>
      <c r="AS27" s="25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1:107" ht="12.75" customHeight="1">
      <c r="A28" s="22"/>
      <c r="B28" s="23"/>
      <c r="C28" s="35" t="s">
        <v>4</v>
      </c>
      <c r="D28" s="47" t="str">
        <f>IF(SPRACHE=1,"Surface Check","Oberflächenprüfung")</f>
        <v>Oberflächenprüfung</v>
      </c>
      <c r="J28" s="23"/>
      <c r="K28" s="23"/>
      <c r="L28" s="23"/>
      <c r="M28" s="23"/>
      <c r="N28" s="23"/>
      <c r="O28" s="23"/>
      <c r="P28" s="35"/>
      <c r="Q28" s="35" t="s">
        <v>20</v>
      </c>
      <c r="R28" s="47" t="str">
        <f>IF(SPRACHE=1,"Evidence of Inspection and Test Equipment Capability","Prüfmittelfähigkeitsnachweis")</f>
        <v>Prüfmittelfähigkeitsnachweis</v>
      </c>
      <c r="S28" s="47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68" t="s">
        <v>31</v>
      </c>
      <c r="AG28" s="47" t="str">
        <f>IF(AS$1=1,"Others","Sonstiges")</f>
        <v>Sonstiges</v>
      </c>
      <c r="AJ28" s="36"/>
      <c r="AK28" s="36"/>
      <c r="AL28" s="23"/>
      <c r="AM28" s="23"/>
      <c r="AN28" s="23"/>
      <c r="AO28" s="23"/>
      <c r="AP28" s="23"/>
      <c r="AQ28" s="23"/>
      <c r="AR28" s="23"/>
      <c r="AS28" s="25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</row>
    <row r="29" spans="1:107" ht="12.75" customHeight="1">
      <c r="A29" s="23"/>
      <c r="B29" s="23"/>
      <c r="C29" s="35" t="s">
        <v>6</v>
      </c>
      <c r="D29" s="47" t="str">
        <f>IF(SPRACHE=1,"EMV Test","EMV - Prüfung")</f>
        <v>EMV - Prüfung</v>
      </c>
      <c r="J29" s="23"/>
      <c r="K29" s="23"/>
      <c r="L29" s="23"/>
      <c r="M29" s="23"/>
      <c r="N29" s="23"/>
      <c r="O29" s="23"/>
      <c r="P29" s="35"/>
      <c r="Q29" s="35" t="s">
        <v>21</v>
      </c>
      <c r="R29" s="47" t="str">
        <f>IF(SPRACHE=1,"EU-Data Safety Sheet","EU-Datensicherheitsblatt")</f>
        <v>EU-Datensicherheitsblatt</v>
      </c>
      <c r="S29" s="47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5"/>
      <c r="AJ29" s="36"/>
      <c r="AK29" s="36"/>
      <c r="AL29" s="23"/>
      <c r="AM29" s="23"/>
      <c r="AN29" s="23"/>
      <c r="AO29" s="23"/>
      <c r="AP29" s="23"/>
      <c r="AQ29" s="23"/>
      <c r="AR29" s="23"/>
      <c r="AS29" s="25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</row>
    <row r="30" spans="1:107" ht="12.75" customHeight="1">
      <c r="A30" s="23"/>
      <c r="B30" s="23"/>
      <c r="C30" s="35" t="s">
        <v>8</v>
      </c>
      <c r="D30" s="47" t="str">
        <f>IF(SPRACHE=1,"Reliability Test","Zuverlässigkeitsprüfung")</f>
        <v>Zuverlässigkeitsprüfung</v>
      </c>
      <c r="J30" s="23"/>
      <c r="K30" s="23"/>
      <c r="L30" s="23"/>
      <c r="M30" s="23"/>
      <c r="N30" s="23"/>
      <c r="O30" s="23"/>
      <c r="P30" s="35"/>
      <c r="Q30" s="35" t="s">
        <v>22</v>
      </c>
      <c r="R30" s="47" t="str">
        <f>IF(SPRACHE=1,"Material data sheet IMDS","Materialdatenblatt IMDS")</f>
        <v>Materialdatenblatt IMDS</v>
      </c>
      <c r="S30" s="4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35"/>
      <c r="AG30" s="47"/>
      <c r="AJ30" s="36"/>
      <c r="AK30" s="36"/>
      <c r="AL30" s="23"/>
      <c r="AM30" s="23"/>
      <c r="AN30" s="23"/>
      <c r="AO30" s="23"/>
      <c r="AP30" s="23"/>
      <c r="AQ30" s="23"/>
      <c r="AR30" s="23"/>
      <c r="AS30" s="30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</row>
    <row r="31" spans="1:107" ht="6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</row>
    <row r="32" spans="1:107" ht="12.75" customHeight="1">
      <c r="A32" s="28"/>
      <c r="B32" s="78" t="str">
        <f>IF(SPRACHE=1,"Code number, supplier:","Kennnummer Lieferant")</f>
        <v>Kennnummer Lieferant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6"/>
      <c r="Q32" s="76"/>
      <c r="R32" s="76"/>
      <c r="S32" s="76"/>
      <c r="T32" s="76"/>
      <c r="U32" s="76"/>
      <c r="V32" s="77"/>
      <c r="W32" s="28"/>
      <c r="X32" s="78" t="str">
        <f>IF(SPRACHE=1,"Code number, customer:","Kennnummer Kunde:")</f>
        <v>Kennnummer Kunde:</v>
      </c>
      <c r="Y32" s="78"/>
      <c r="Z32" s="78"/>
      <c r="AA32" s="78"/>
      <c r="AB32" s="78"/>
      <c r="AC32" s="78"/>
      <c r="AD32" s="78"/>
      <c r="AE32" s="78"/>
      <c r="AF32" s="78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30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1:107" ht="12.75" customHeight="1">
      <c r="A33" s="13"/>
      <c r="B33" s="82" t="str">
        <f>IF(SPRACHE=1,"Inspection report No.:","Prüfberichtsnummer")</f>
        <v>Prüfberichtsnummer</v>
      </c>
      <c r="C33" s="82"/>
      <c r="D33" s="82"/>
      <c r="E33" s="82"/>
      <c r="F33" s="82"/>
      <c r="G33" s="82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16"/>
      <c r="S33" s="16"/>
      <c r="T33" s="17" t="str">
        <f>IF(SPRACHE=1,"Revision:","Version")</f>
        <v>Version</v>
      </c>
      <c r="U33" s="76"/>
      <c r="V33" s="76"/>
      <c r="W33" s="13"/>
      <c r="X33" s="15" t="str">
        <f>IF(SPRACHE=1,"Inspection report No.:","Prüfberichtsnummer")</f>
        <v>Prüfberichtsnummer</v>
      </c>
      <c r="Y33" s="15"/>
      <c r="Z33" s="15"/>
      <c r="AA33" s="16"/>
      <c r="AB33" s="16"/>
      <c r="AC33" s="16"/>
      <c r="AD33" s="1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15"/>
      <c r="AP33" s="16"/>
      <c r="AQ33" s="17" t="str">
        <f>IF(SPRACHE=1,"Revision:","Version")</f>
        <v>Version</v>
      </c>
      <c r="AR33" s="76"/>
      <c r="AS33" s="77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1:107" ht="12.75" customHeight="1">
      <c r="A34" s="18"/>
      <c r="B34" s="105" t="str">
        <f>IF(SPRACHE=1,"Part No.:","Sachnummer:")</f>
        <v>Sachnummer:</v>
      </c>
      <c r="C34" s="105"/>
      <c r="D34" s="105"/>
      <c r="E34" s="105"/>
      <c r="F34" s="105"/>
      <c r="G34" s="105"/>
      <c r="H34" s="105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2"/>
      <c r="W34" s="22"/>
      <c r="X34" s="85" t="str">
        <f>IF(SPRACHE=1,"Part No.:","Sachnummer:")</f>
        <v>Sachnummer:</v>
      </c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79">
        <f>I34</f>
        <v>0</v>
      </c>
      <c r="AJ34" s="79"/>
      <c r="AK34" s="79"/>
      <c r="AL34" s="79"/>
      <c r="AM34" s="79"/>
      <c r="AN34" s="79"/>
      <c r="AO34" s="80"/>
      <c r="AP34" s="80"/>
      <c r="AQ34" s="80"/>
      <c r="AR34" s="80"/>
      <c r="AS34" s="8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1:107" ht="12.75" customHeight="1">
      <c r="A35" s="22"/>
      <c r="B35" s="85" t="str">
        <f>IF(SPRACHE=1,"Drawing Number:","Zeichnungsnummer:")</f>
        <v>Zeichnungsnummer:</v>
      </c>
      <c r="C35" s="85"/>
      <c r="D35" s="85"/>
      <c r="E35" s="85"/>
      <c r="F35" s="85"/>
      <c r="G35" s="85"/>
      <c r="H35" s="85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  <c r="W35" s="22"/>
      <c r="X35" s="85" t="str">
        <f>IF(SPRACHE=1,"Drawing Number:","Zeichnungsnummer:")</f>
        <v>Zeichnungsnummer:</v>
      </c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79">
        <f>I35</f>
        <v>0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90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1:107" ht="12.75" customHeight="1">
      <c r="A36" s="22"/>
      <c r="B36" s="85" t="str">
        <f>IF(SPRACHE=1,"Status / Date:","Stand / Datum:")</f>
        <v>Stand / Datum:</v>
      </c>
      <c r="C36" s="85"/>
      <c r="D36" s="85"/>
      <c r="E36" s="85"/>
      <c r="F36" s="85"/>
      <c r="G36" s="85"/>
      <c r="H36" s="85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7"/>
      <c r="W36" s="22"/>
      <c r="X36" s="85" t="str">
        <f>IF(SPRACHE=1,"Status / Date:","Stand / Datum:")</f>
        <v>Stand / Datum:</v>
      </c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91">
        <f>I36</f>
        <v>0</v>
      </c>
      <c r="AJ36" s="91"/>
      <c r="AK36" s="91"/>
      <c r="AL36" s="91"/>
      <c r="AM36" s="91"/>
      <c r="AN36" s="91"/>
      <c r="AO36" s="91"/>
      <c r="AP36" s="91"/>
      <c r="AQ36" s="91"/>
      <c r="AR36" s="91"/>
      <c r="AS36" s="92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1:107" ht="12.75" customHeight="1">
      <c r="A37" s="22"/>
      <c r="B37" s="85" t="str">
        <f>IF(SPRACHE=1,"Modification Number:","Änderungsnummer:")</f>
        <v>Änderungsnummer:</v>
      </c>
      <c r="C37" s="85"/>
      <c r="D37" s="85"/>
      <c r="E37" s="85"/>
      <c r="F37" s="85"/>
      <c r="G37" s="85"/>
      <c r="H37" s="85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22"/>
      <c r="X37" s="85" t="str">
        <f>IF(SPRACHE=1,"Modifikation Number:","Änderungsnummer:")</f>
        <v>Änderungsnummer:</v>
      </c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79">
        <f>I37</f>
        <v>0</v>
      </c>
      <c r="AJ37" s="79"/>
      <c r="AK37" s="79"/>
      <c r="AL37" s="79"/>
      <c r="AM37" s="79"/>
      <c r="AN37" s="79"/>
      <c r="AO37" s="79"/>
      <c r="AP37" s="79"/>
      <c r="AQ37" s="79"/>
      <c r="AR37" s="79"/>
      <c r="AS37" s="90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1:107" ht="12.75" customHeight="1">
      <c r="A38" s="22"/>
      <c r="B38" s="85" t="str">
        <f>IF(SPRACHE=1,"Part description:","Benennung:")</f>
        <v>Benennung:</v>
      </c>
      <c r="C38" s="85"/>
      <c r="D38" s="85"/>
      <c r="E38" s="85"/>
      <c r="F38" s="85"/>
      <c r="G38" s="85"/>
      <c r="H38" s="85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22"/>
      <c r="X38" s="85" t="str">
        <f>IF(SPRACHE=1,"Part description:","Benennung:")</f>
        <v>Benennung:</v>
      </c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79">
        <f>I38</f>
        <v>0</v>
      </c>
      <c r="AJ38" s="79"/>
      <c r="AK38" s="79"/>
      <c r="AL38" s="79"/>
      <c r="AM38" s="79"/>
      <c r="AN38" s="79"/>
      <c r="AO38" s="79"/>
      <c r="AP38" s="79"/>
      <c r="AQ38" s="79"/>
      <c r="AR38" s="79"/>
      <c r="AS38" s="90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1:107" ht="12.75" customHeight="1">
      <c r="A39" s="28"/>
      <c r="B39" s="48" t="str">
        <f>IF(SPRACHE=1,"Order Call-off No./Date:","Bestellabruf-Nr./Datum:")</f>
        <v>Bestellabruf-Nr./Datum:</v>
      </c>
      <c r="C39" s="48"/>
      <c r="D39" s="48"/>
      <c r="E39" s="48"/>
      <c r="F39" s="48"/>
      <c r="G39" s="48"/>
      <c r="H39" s="4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28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30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1:107" ht="12.75" customHeight="1">
      <c r="A40" s="13"/>
      <c r="B40" s="15" t="str">
        <f>IF(SPRACHE=1,"Delivery Note No./ Date:","Lieferschein-Nr./ -Datum")</f>
        <v>Lieferschein-Nr./ -Datum</v>
      </c>
      <c r="C40" s="16"/>
      <c r="D40" s="16"/>
      <c r="E40" s="16"/>
      <c r="F40" s="16"/>
      <c r="G40" s="16"/>
      <c r="H40" s="16"/>
      <c r="I40" s="12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7"/>
      <c r="W40" s="13"/>
      <c r="X40" s="15" t="str">
        <f>IF(SPRACHE=1,"Incoming Goods No./ Date","Wareneingangs-Nr./-Datum")</f>
        <v>Wareneingangs-Nr./-Datum</v>
      </c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96"/>
      <c r="AM40" s="96"/>
      <c r="AN40" s="96"/>
      <c r="AO40" s="96"/>
      <c r="AP40" s="96"/>
      <c r="AQ40" s="96"/>
      <c r="AR40" s="96"/>
      <c r="AS40" s="132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1:107" ht="12.75" customHeight="1">
      <c r="A41" s="18"/>
      <c r="B41" s="136" t="str">
        <f>IF(SPRACHE=1,"Quantity delivered:","Liefermenge:")</f>
        <v>Liefermenge:</v>
      </c>
      <c r="C41" s="136"/>
      <c r="D41" s="136"/>
      <c r="E41" s="136"/>
      <c r="F41" s="136"/>
      <c r="G41" s="13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21"/>
      <c r="W41" s="18"/>
      <c r="X41" s="105" t="str">
        <f>IF(SPRACHE=1,"Delivery Destination:","Abladestelle:")</f>
        <v>Abladestelle:</v>
      </c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4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1:107" ht="12.75" customHeight="1">
      <c r="A42" s="22"/>
      <c r="B42" s="135" t="str">
        <f>IF(SPRACHE=1,"Charge Number:","Chargennummer:")</f>
        <v>Chargennummer:</v>
      </c>
      <c r="C42" s="135"/>
      <c r="D42" s="135"/>
      <c r="E42" s="135"/>
      <c r="F42" s="135"/>
      <c r="G42" s="13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25"/>
      <c r="W42" s="22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5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 customHeight="1">
      <c r="A43" s="28"/>
      <c r="B43" s="103" t="str">
        <f>IF(SPRACHE=1,"Sample Weight","Mustergewicht")</f>
        <v>Mustergewicht</v>
      </c>
      <c r="C43" s="103"/>
      <c r="D43" s="103"/>
      <c r="E43" s="103"/>
      <c r="F43" s="103"/>
      <c r="G43" s="103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30"/>
      <c r="W43" s="28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5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1:107" ht="6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1:107" ht="3" customHeight="1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2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 customHeight="1">
      <c r="A46" s="22"/>
      <c r="B46" s="148" t="str">
        <f>IF(SPRACHE=1,"Supplier Confirmation","Bestätigung Lieferant")</f>
        <v>Bestätigung Lieferant</v>
      </c>
      <c r="C46" s="148"/>
      <c r="D46" s="148"/>
      <c r="E46" s="148"/>
      <c r="F46" s="148"/>
      <c r="G46" s="148"/>
      <c r="H46" s="148"/>
      <c r="I46" s="148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1:107" ht="12.75" customHeight="1">
      <c r="A47" s="28"/>
      <c r="B47" s="103" t="str">
        <f>IF(SPRACHE=1,"It is hereby confirmed, that the sampling has been carried out according to VDA Volume 2 Chapter 4","Hiermit wird bestätigt, dass die Bemusterungen entsprechend der VDA Schrift 2 Ziffer 4 durchgeführt worden sind.")</f>
        <v>Hiermit wird bestätigt, dass die Bemusterungen entsprechend der VDA Schrift 2 Ziffer 4 durchgeführt worden sind.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2"/>
      <c r="AR47" s="12"/>
      <c r="AS47" s="30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1:107" ht="12.75" customHeight="1">
      <c r="A48" s="22"/>
      <c r="B48" s="105" t="str">
        <f>IF(SPRACHE=1,"Name:","Name:")</f>
        <v>Name:</v>
      </c>
      <c r="C48" s="105"/>
      <c r="D48" s="105"/>
      <c r="E48" s="105"/>
      <c r="F48" s="105"/>
      <c r="G48" s="105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25"/>
      <c r="W48" s="22"/>
      <c r="X48" s="105" t="str">
        <f>IF(SPRACHE=1,"Comment:","Bemerkung:")</f>
        <v>Bemerkung:</v>
      </c>
      <c r="Y48" s="105"/>
      <c r="Z48" s="105"/>
      <c r="AA48" s="105"/>
      <c r="AB48" s="105"/>
      <c r="AC48" s="105"/>
      <c r="AD48" s="105"/>
      <c r="AE48" s="105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25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1:107" ht="12.75" customHeight="1">
      <c r="A49" s="22"/>
      <c r="B49" s="85" t="str">
        <f>IF(SPRACHE=1,"Department:","Abteilung:")</f>
        <v>Abteilung:</v>
      </c>
      <c r="C49" s="85"/>
      <c r="D49" s="85"/>
      <c r="E49" s="85"/>
      <c r="F49" s="85"/>
      <c r="G49" s="85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25"/>
      <c r="W49" s="2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25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1:107" ht="12.75" customHeight="1">
      <c r="A50" s="22"/>
      <c r="B50" s="85" t="str">
        <f>IF(SPRACHE=1,"Telephone/Fax/E-Mail:","Telefon/ Fax / e-Mail:")</f>
        <v>Telefon/ Fax / e-Mail:</v>
      </c>
      <c r="C50" s="85"/>
      <c r="D50" s="85"/>
      <c r="E50" s="85"/>
      <c r="F50" s="85"/>
      <c r="G50" s="85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25"/>
      <c r="W50" s="22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25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1:107" ht="12.75" customHeight="1">
      <c r="A51" s="22"/>
      <c r="B51" s="23"/>
      <c r="C51" s="23"/>
      <c r="D51" s="23"/>
      <c r="E51" s="23"/>
      <c r="F51" s="23"/>
      <c r="G51" s="23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25"/>
      <c r="W51" s="22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25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1:107" ht="12.75" customHeight="1">
      <c r="A52" s="22"/>
      <c r="B52" s="23"/>
      <c r="C52" s="118"/>
      <c r="D52" s="118"/>
      <c r="E52" s="118"/>
      <c r="F52" s="119"/>
      <c r="G52" s="23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23"/>
      <c r="V52" s="25"/>
      <c r="W52" s="22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25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1:107" ht="12.75" customHeight="1">
      <c r="A53" s="28"/>
      <c r="B53" s="103" t="str">
        <f>IF(SPRACHE=1,"Date:","Datum:")</f>
        <v>Datum:</v>
      </c>
      <c r="C53" s="103"/>
      <c r="D53" s="103"/>
      <c r="E53" s="103"/>
      <c r="F53" s="101" t="s">
        <v>27</v>
      </c>
      <c r="G53" s="101"/>
      <c r="H53" s="101"/>
      <c r="I53" s="101"/>
      <c r="J53" s="129" t="str">
        <f>IF(SPRACHE=1,"Signature:","Unterschrift:")</f>
        <v>Unterschrift:</v>
      </c>
      <c r="K53" s="129"/>
      <c r="L53" s="129"/>
      <c r="M53" s="129"/>
      <c r="N53" s="120"/>
      <c r="O53" s="120"/>
      <c r="P53" s="120"/>
      <c r="Q53" s="120"/>
      <c r="R53" s="120"/>
      <c r="S53" s="120"/>
      <c r="T53" s="120"/>
      <c r="U53" s="120"/>
      <c r="V53" s="30"/>
      <c r="W53" s="28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30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</row>
    <row r="54" spans="1:107" ht="6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1:107" ht="15" customHeight="1">
      <c r="A55" s="18"/>
      <c r="B55" s="102" t="str">
        <f>IF(SPRACHE=1,"Customer Decision:","Entscheidung Kunde:")</f>
        <v>Entscheidung Kunde:</v>
      </c>
      <c r="C55" s="102"/>
      <c r="D55" s="102"/>
      <c r="E55" s="102"/>
      <c r="F55" s="102"/>
      <c r="G55" s="102"/>
      <c r="H55" s="102"/>
      <c r="I55" s="102"/>
      <c r="J55" s="19"/>
      <c r="K55" s="19"/>
      <c r="L55" s="19"/>
      <c r="M55" s="19"/>
      <c r="N55" s="106" t="str">
        <f>IF(SPRACHE=1,"Overall","gesamt")</f>
        <v>gesamt</v>
      </c>
      <c r="O55" s="107"/>
      <c r="P55" s="107"/>
      <c r="Q55" s="108"/>
      <c r="R55" s="113" t="str">
        <f>IF(SPRACHE=1,"According to Appendix:","gemäß Anlage:")</f>
        <v>gemäß Anlage:</v>
      </c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</row>
    <row r="56" spans="1:107" ht="15" customHeight="1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09"/>
      <c r="O56" s="110"/>
      <c r="P56" s="110"/>
      <c r="Q56" s="111"/>
      <c r="R56" s="69" t="s">
        <v>0</v>
      </c>
      <c r="S56" s="69" t="s">
        <v>3</v>
      </c>
      <c r="T56" s="69" t="s">
        <v>5</v>
      </c>
      <c r="U56" s="69" t="s">
        <v>7</v>
      </c>
      <c r="V56" s="69" t="s">
        <v>9</v>
      </c>
      <c r="W56" s="69" t="s">
        <v>11</v>
      </c>
      <c r="X56" s="69" t="s">
        <v>1</v>
      </c>
      <c r="Y56" s="69" t="s">
        <v>4</v>
      </c>
      <c r="Z56" s="69" t="s">
        <v>6</v>
      </c>
      <c r="AA56" s="69" t="s">
        <v>8</v>
      </c>
      <c r="AB56" s="69" t="s">
        <v>10</v>
      </c>
      <c r="AC56" s="69" t="s">
        <v>12</v>
      </c>
      <c r="AD56" s="69" t="s">
        <v>2</v>
      </c>
      <c r="AE56" s="69" t="s">
        <v>13</v>
      </c>
      <c r="AF56" s="69" t="s">
        <v>14</v>
      </c>
      <c r="AG56" s="69" t="s">
        <v>15</v>
      </c>
      <c r="AH56" s="69" t="s">
        <v>16</v>
      </c>
      <c r="AI56" s="69" t="s">
        <v>20</v>
      </c>
      <c r="AJ56" s="69" t="s">
        <v>21</v>
      </c>
      <c r="AK56" s="69" t="s">
        <v>22</v>
      </c>
      <c r="AL56" s="69" t="s">
        <v>23</v>
      </c>
      <c r="AM56" s="69" t="s">
        <v>24</v>
      </c>
      <c r="AN56" s="69" t="s">
        <v>25</v>
      </c>
      <c r="AO56" s="69" t="s">
        <v>26</v>
      </c>
      <c r="AP56" s="69" t="s">
        <v>28</v>
      </c>
      <c r="AQ56" s="69" t="s">
        <v>29</v>
      </c>
      <c r="AR56" s="69" t="s">
        <v>30</v>
      </c>
      <c r="AS56" s="69" t="s">
        <v>31</v>
      </c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5" customHeight="1">
      <c r="A57" s="13"/>
      <c r="B57" s="49" t="str">
        <f>IF(SPRACHE=1,"Approved","frei")</f>
        <v>frei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104"/>
      <c r="O57" s="80"/>
      <c r="P57" s="80"/>
      <c r="Q57" s="81"/>
      <c r="R57" s="52"/>
      <c r="S57" s="52"/>
      <c r="T57" s="52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5" customHeight="1">
      <c r="A58" s="13"/>
      <c r="B58" s="49" t="str">
        <f>IF(SPRACHE=1,"Conditionally approved","frei mit Auflage")</f>
        <v>frei mit Auflage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104"/>
      <c r="O58" s="80"/>
      <c r="P58" s="80"/>
      <c r="Q58" s="81"/>
      <c r="R58" s="52"/>
      <c r="S58" s="52"/>
      <c r="T58" s="52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</row>
    <row r="59" spans="1:107" ht="15" customHeight="1">
      <c r="A59" s="13"/>
      <c r="B59" s="49" t="str">
        <f>IF(SPRACHE=1,"Rejected, re-sampling necessary","abgelehnt, Nachbemusterung erf.")</f>
        <v>abgelehnt, Nachbemusterung erf.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104"/>
      <c r="O59" s="80"/>
      <c r="P59" s="80"/>
      <c r="Q59" s="81"/>
      <c r="R59" s="52"/>
      <c r="S59" s="52"/>
      <c r="T59" s="52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1:107" ht="12.75" customHeight="1">
      <c r="A60" s="18"/>
      <c r="B60" s="105" t="str">
        <f>IF(SPRACHE=1,"Concession No.:","Sonderfreigabe No.:")</f>
        <v>Sonderfreigabe No.:</v>
      </c>
      <c r="C60" s="105"/>
      <c r="D60" s="105"/>
      <c r="E60" s="105"/>
      <c r="F60" s="105"/>
      <c r="G60" s="105"/>
      <c r="H60" s="105"/>
      <c r="I60" s="105"/>
      <c r="J60" s="105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2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 customHeight="1">
      <c r="A61" s="28"/>
      <c r="B61" s="103" t="str">
        <f>IF(SPRACHE=1,"When returning, Delivery note No./Date:","bei Rücksendung Lieferschein-Nr./ -datum:")</f>
        <v>bei Rücksendung Lieferschein-Nr./ -datum:</v>
      </c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48"/>
      <c r="O61" s="48"/>
      <c r="P61" s="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70"/>
      <c r="AD61" s="70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30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 customHeight="1">
      <c r="A62" s="18"/>
      <c r="B62" s="105" t="str">
        <f>IF(SPRACHE=1,"Name:","Name:")</f>
        <v>Name:</v>
      </c>
      <c r="C62" s="105"/>
      <c r="D62" s="105"/>
      <c r="E62" s="105"/>
      <c r="F62" s="105"/>
      <c r="G62" s="105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23"/>
      <c r="W62" s="22"/>
      <c r="X62" s="105" t="str">
        <f>IF(SPRACHE=1,"Comment:","Bemerkung:")</f>
        <v>Bemerkung:</v>
      </c>
      <c r="Y62" s="105"/>
      <c r="Z62" s="105"/>
      <c r="AA62" s="105"/>
      <c r="AB62" s="105"/>
      <c r="AC62" s="105"/>
      <c r="AD62" s="105"/>
      <c r="AE62" s="10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2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 customHeight="1">
      <c r="A63" s="22"/>
      <c r="B63" s="85" t="str">
        <f>IF(SPRACHE=1,"Department:","Abteilung:")</f>
        <v>Abteilung:</v>
      </c>
      <c r="C63" s="85"/>
      <c r="D63" s="85"/>
      <c r="E63" s="85"/>
      <c r="F63" s="85"/>
      <c r="G63" s="85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23"/>
      <c r="W63" s="2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25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  <row r="64" spans="1:107" ht="12.75" customHeight="1">
      <c r="A64" s="22"/>
      <c r="B64" s="85" t="str">
        <f>IF(SPRACHE=1,"Telephone/Fax/E-Mail:","Telefon/ Fax / e-Mail:")</f>
        <v>Telefon/ Fax / e-Mail:</v>
      </c>
      <c r="C64" s="85"/>
      <c r="D64" s="85"/>
      <c r="E64" s="85"/>
      <c r="F64" s="85"/>
      <c r="G64" s="85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23"/>
      <c r="W64" s="22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25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</row>
    <row r="65" spans="1:107" ht="12.75" customHeight="1">
      <c r="A65" s="22"/>
      <c r="B65" s="85" t="str">
        <f>IF(SPRACHE=1,"Date:","Datum:")</f>
        <v>Datum:</v>
      </c>
      <c r="C65" s="85"/>
      <c r="D65" s="85"/>
      <c r="E65" s="85"/>
      <c r="F65" s="85"/>
      <c r="G65" s="85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23"/>
      <c r="W65" s="22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25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</row>
    <row r="66" spans="1:107" ht="12.75" customHeight="1">
      <c r="A66" s="22"/>
      <c r="B66" s="85" t="str">
        <f>IF(SPRACHE=1,"Signature","Unterschrift")</f>
        <v>Unterschrift</v>
      </c>
      <c r="C66" s="85"/>
      <c r="D66" s="85"/>
      <c r="E66" s="85"/>
      <c r="F66" s="85"/>
      <c r="G66" s="85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23"/>
      <c r="W66" s="22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25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</row>
    <row r="67" spans="1:107" ht="12.75" customHeight="1">
      <c r="A67" s="22"/>
      <c r="B67" s="103"/>
      <c r="C67" s="103"/>
      <c r="D67" s="103"/>
      <c r="E67" s="103"/>
      <c r="F67" s="103"/>
      <c r="G67" s="103"/>
      <c r="H67" s="103"/>
      <c r="I67" s="103"/>
      <c r="J67" s="129"/>
      <c r="K67" s="129"/>
      <c r="L67" s="129"/>
      <c r="M67" s="129"/>
      <c r="N67" s="50"/>
      <c r="O67" s="50"/>
      <c r="P67" s="103"/>
      <c r="Q67" s="103"/>
      <c r="R67" s="103"/>
      <c r="S67" s="103"/>
      <c r="T67" s="103"/>
      <c r="U67" s="103"/>
      <c r="V67" s="143"/>
      <c r="W67" s="28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30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1:107" ht="12.75" customHeight="1">
      <c r="A68" s="13"/>
      <c r="B68" s="140" t="str">
        <f>IF(SPRACHE=1,"Distribution","Verteiler")</f>
        <v>Verteiler</v>
      </c>
      <c r="C68" s="140"/>
      <c r="D68" s="140"/>
      <c r="E68" s="140"/>
      <c r="F68" s="138"/>
      <c r="G68" s="138"/>
      <c r="H68" s="138"/>
      <c r="I68" s="138"/>
      <c r="J68" s="138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3"/>
      <c r="Y68" s="93"/>
      <c r="Z68" s="93"/>
      <c r="AA68" s="93"/>
      <c r="AB68" s="93"/>
      <c r="AC68" s="93"/>
      <c r="AD68" s="93"/>
      <c r="AE68" s="137"/>
      <c r="AF68" s="137"/>
      <c r="AG68" s="137"/>
      <c r="AH68" s="137"/>
      <c r="AI68" s="137"/>
      <c r="AJ68" s="93"/>
      <c r="AK68" s="93"/>
      <c r="AL68" s="93"/>
      <c r="AM68" s="93"/>
      <c r="AN68" s="93"/>
      <c r="AO68" s="93"/>
      <c r="AP68" s="93"/>
      <c r="AQ68" s="93"/>
      <c r="AR68" s="93"/>
      <c r="AS68" s="94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</row>
    <row r="69" spans="1:4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AS72" s="1"/>
    </row>
    <row r="73" spans="1:4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AS73" s="1"/>
    </row>
    <row r="74" spans="1:4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R74" s="1"/>
      <c r="AS74" s="1"/>
    </row>
    <row r="75" spans="1:4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R75" s="1"/>
      <c r="AS75" s="1"/>
    </row>
    <row r="76" spans="1:4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R76" s="1"/>
      <c r="AS76" s="1"/>
    </row>
    <row r="77" spans="1:4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ht="12.7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ht="12.7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  <row r="12857" ht="12.75" hidden="1"/>
    <row r="12858" ht="12.75" hidden="1"/>
    <row r="12859" ht="12.75" hidden="1"/>
    <row r="12860" ht="12.75" hidden="1"/>
    <row r="12861" ht="12.75" hidden="1"/>
    <row r="12862" ht="12.75" hidden="1"/>
    <row r="12863" ht="12.75" hidden="1"/>
    <row r="12864" ht="12.75" hidden="1"/>
    <row r="12865" ht="12.75" hidden="1"/>
    <row r="12866" ht="12.75" hidden="1"/>
    <row r="12867" ht="12.75" hidden="1"/>
    <row r="12868" ht="12.75" hidden="1"/>
    <row r="12869" ht="12.75" hidden="1"/>
    <row r="12870" ht="12.75" hidden="1"/>
    <row r="12871" ht="12.75" hidden="1"/>
    <row r="12872" ht="12.75" hidden="1"/>
    <row r="12873" ht="12.75" hidden="1"/>
    <row r="12874" ht="12.75" hidden="1"/>
    <row r="12875" ht="12.75" hidden="1"/>
    <row r="12876" ht="12.75" hidden="1"/>
    <row r="12877" ht="12.75" hidden="1"/>
    <row r="12878" ht="12.75" hidden="1"/>
    <row r="12879" ht="12.75" hidden="1"/>
    <row r="12880" ht="12.75" hidden="1"/>
    <row r="12881" ht="12.75" hidden="1"/>
    <row r="12882" ht="12.75" hidden="1"/>
    <row r="12883" ht="12.75" hidden="1"/>
    <row r="12884" ht="12.75" hidden="1"/>
    <row r="12885" ht="12.75" hidden="1"/>
    <row r="12886" ht="12.75" hidden="1"/>
    <row r="12887" ht="12.75" hidden="1"/>
    <row r="12888" ht="12.75" hidden="1"/>
    <row r="12889" ht="12.75" hidden="1"/>
    <row r="12890" ht="12.75" hidden="1"/>
    <row r="12891" ht="12.75" hidden="1"/>
    <row r="12892" ht="12.75" hidden="1"/>
    <row r="12893" ht="12.75" hidden="1"/>
    <row r="12894" ht="12.75" hidden="1"/>
    <row r="12895" ht="12.75" hidden="1"/>
    <row r="12896" ht="12.75" hidden="1"/>
    <row r="12897" ht="12.75" hidden="1"/>
    <row r="12898" ht="12.75" hidden="1"/>
    <row r="12899" ht="12.75" hidden="1"/>
    <row r="12900" ht="12.75" hidden="1"/>
    <row r="12901" ht="12.75" hidden="1"/>
    <row r="12902" ht="12.75" hidden="1"/>
    <row r="12903" ht="12.75" hidden="1"/>
    <row r="12904" ht="12.75" hidden="1"/>
    <row r="12905" ht="12.75" hidden="1"/>
    <row r="12906" ht="12.75" hidden="1"/>
    <row r="12907" ht="12.75" hidden="1"/>
    <row r="12908" ht="12.75" hidden="1"/>
    <row r="12909" ht="12.75" hidden="1"/>
    <row r="12910" ht="12.75" hidden="1"/>
    <row r="12911" ht="12.75" hidden="1"/>
    <row r="12912" ht="12.75" hidden="1"/>
    <row r="12913" ht="12.75" hidden="1"/>
    <row r="12914" ht="12.75" hidden="1"/>
    <row r="12915" ht="12.75" hidden="1"/>
    <row r="12916" ht="12.75" hidden="1"/>
    <row r="12917" ht="12.75" hidden="1"/>
    <row r="12918" ht="12.75" hidden="1"/>
    <row r="12919" ht="12.75" hidden="1"/>
    <row r="12920" ht="12.75" hidden="1"/>
    <row r="12921" ht="12.75" hidden="1"/>
    <row r="12922" ht="12.75" hidden="1"/>
    <row r="12923" ht="12.75" hidden="1"/>
    <row r="12924" ht="12.75" hidden="1"/>
    <row r="12925" ht="12.75" hidden="1"/>
    <row r="12926" ht="12.75" hidden="1"/>
    <row r="12927" ht="12.75" hidden="1"/>
    <row r="12928" ht="12.75" hidden="1"/>
    <row r="12929" ht="12.75" hidden="1"/>
    <row r="12930" ht="12.75" hidden="1"/>
    <row r="12931" ht="12.75" hidden="1"/>
    <row r="12932" ht="12.75" hidden="1"/>
    <row r="12933" ht="12.75" hidden="1"/>
    <row r="12934" ht="12.75" hidden="1"/>
    <row r="12935" ht="12.75" hidden="1"/>
    <row r="12936" ht="12.75" hidden="1"/>
    <row r="12937" ht="12.75" hidden="1"/>
    <row r="12938" ht="12.75" hidden="1"/>
    <row r="12939" ht="12.75" hidden="1"/>
    <row r="12940" ht="12.75" hidden="1"/>
    <row r="12941" ht="12.75" hidden="1"/>
    <row r="12942" ht="12.75" hidden="1"/>
    <row r="12943" ht="12.75" hidden="1"/>
    <row r="12944" ht="12.75" hidden="1"/>
    <row r="12945" ht="12.75" hidden="1"/>
    <row r="12946" ht="12.75" hidden="1"/>
    <row r="12947" ht="12.75" hidden="1"/>
    <row r="12948" ht="12.75" hidden="1"/>
    <row r="12949" ht="12.75" hidden="1"/>
    <row r="12950" ht="12.75" hidden="1"/>
    <row r="12951" ht="12.75" hidden="1"/>
    <row r="12952" ht="12.75" hidden="1"/>
    <row r="12953" ht="12.75" hidden="1"/>
    <row r="12954" ht="12.75" hidden="1"/>
    <row r="12955" ht="12.75" hidden="1"/>
    <row r="12956" ht="12.75" hidden="1"/>
    <row r="12957" ht="12.75" hidden="1"/>
    <row r="12958" ht="12.75" hidden="1"/>
    <row r="12959" ht="12.75" hidden="1"/>
    <row r="12960" ht="12.75" hidden="1"/>
    <row r="12961" ht="12.75" hidden="1"/>
    <row r="12962" ht="12.75" hidden="1"/>
    <row r="12963" ht="12.75" hidden="1"/>
    <row r="12964" ht="12.75" hidden="1"/>
    <row r="12965" ht="12.75" hidden="1"/>
    <row r="12966" ht="12.75" hidden="1"/>
    <row r="12967" ht="12.75" hidden="1"/>
    <row r="12968" ht="12.75" hidden="1"/>
    <row r="12969" ht="12.75" hidden="1"/>
    <row r="12970" ht="12.75" hidden="1"/>
    <row r="12971" ht="12.75" hidden="1"/>
    <row r="12972" ht="12.75" hidden="1"/>
    <row r="12973" ht="12.75" hidden="1"/>
    <row r="12974" ht="12.75" hidden="1"/>
    <row r="12975" ht="12.75" hidden="1"/>
    <row r="12976" ht="12.75" hidden="1"/>
    <row r="12977" ht="12.75" hidden="1"/>
    <row r="12978" ht="12.75" hidden="1"/>
    <row r="12979" ht="12.75" hidden="1"/>
    <row r="12980" ht="12.75" hidden="1"/>
    <row r="12981" ht="12.75" hidden="1"/>
    <row r="12982" ht="12.75" hidden="1"/>
    <row r="12983" ht="12.75" hidden="1"/>
    <row r="12984" ht="12.75" hidden="1"/>
    <row r="12985" ht="12.75" hidden="1"/>
    <row r="12986" ht="12.75" hidden="1"/>
    <row r="12987" ht="12.75" hidden="1"/>
    <row r="12988" ht="12.75" hidden="1"/>
    <row r="12989" ht="12.75" hidden="1"/>
    <row r="12990" ht="12.75" hidden="1"/>
    <row r="12991" ht="12.75" hidden="1"/>
    <row r="12992" ht="12.75" hidden="1"/>
    <row r="12993" ht="12.75" hidden="1"/>
    <row r="12994" ht="12.75" hidden="1"/>
    <row r="12995" ht="12.75" hidden="1"/>
    <row r="12996" ht="12.75" hidden="1"/>
    <row r="12997" ht="12.75" hidden="1"/>
    <row r="12998" ht="12.75" hidden="1"/>
    <row r="12999" ht="12.75" hidden="1"/>
    <row r="13000" ht="12.75" hidden="1"/>
    <row r="13001" ht="12.75" hidden="1"/>
    <row r="13002" ht="12.75" hidden="1"/>
    <row r="13003" ht="12.75" hidden="1"/>
    <row r="13004" ht="12.75" hidden="1"/>
    <row r="13005" ht="12.75" hidden="1"/>
    <row r="13006" ht="12.75" hidden="1"/>
    <row r="13007" ht="12.75" hidden="1"/>
    <row r="13008" ht="12.75" hidden="1"/>
    <row r="13009" ht="12.75" hidden="1"/>
    <row r="13010" ht="12.75" hidden="1"/>
    <row r="13011" ht="12.75" hidden="1"/>
    <row r="13012" ht="12.75" hidden="1"/>
    <row r="13013" ht="12.75" hidden="1"/>
    <row r="13014" ht="12.75" hidden="1"/>
    <row r="13015" ht="12.75" hidden="1"/>
    <row r="13016" ht="12.75" hidden="1"/>
    <row r="13017" ht="12.75" hidden="1"/>
    <row r="13018" ht="12.75" hidden="1"/>
    <row r="13019" ht="12.75" hidden="1"/>
    <row r="13020" ht="12.75" hidden="1"/>
    <row r="13021" ht="12.75" hidden="1"/>
    <row r="13022" ht="12.75" hidden="1"/>
    <row r="13023" ht="12.75" hidden="1"/>
    <row r="13024" ht="12.75" hidden="1"/>
    <row r="13025" ht="12.75" hidden="1"/>
    <row r="13026" ht="12.75" hidden="1"/>
    <row r="13027" ht="12.75" hidden="1"/>
    <row r="13028" ht="12.75" hidden="1"/>
    <row r="13029" ht="12.75" hidden="1"/>
    <row r="13030" ht="12.75" hidden="1"/>
    <row r="13031" ht="12.75" hidden="1"/>
    <row r="13032" ht="12.75" hidden="1"/>
    <row r="13033" ht="12.75" hidden="1"/>
    <row r="13034" ht="12.75" hidden="1"/>
    <row r="13035" ht="12.75" hidden="1"/>
    <row r="13036" ht="12.75" hidden="1"/>
    <row r="13037" ht="12.75" hidden="1"/>
    <row r="13038" ht="12.75" hidden="1"/>
    <row r="13039" ht="12.75" hidden="1"/>
    <row r="13040" ht="12.75" hidden="1"/>
    <row r="13041" ht="12.75" hidden="1"/>
    <row r="13042" ht="12.75" hidden="1"/>
    <row r="13043" ht="12.75" hidden="1"/>
    <row r="13044" ht="12.75" hidden="1"/>
    <row r="13045" ht="12.75" hidden="1"/>
    <row r="13046" ht="12.75" hidden="1"/>
    <row r="13047" ht="12.75" hidden="1"/>
    <row r="13048" ht="12.75" hidden="1"/>
    <row r="13049" ht="12.75" hidden="1"/>
    <row r="13050" ht="12.75" hidden="1"/>
    <row r="13051" ht="12.75" hidden="1"/>
    <row r="13052" ht="12.75" hidden="1"/>
    <row r="13053" ht="12.75" hidden="1"/>
    <row r="13054" ht="12.75" hidden="1"/>
    <row r="13055" ht="12.75" hidden="1"/>
    <row r="13056" ht="12.75" hidden="1"/>
    <row r="13057" ht="12.75" hidden="1"/>
    <row r="13058" ht="12.75" hidden="1"/>
    <row r="13059" ht="12.75" hidden="1"/>
    <row r="13060" ht="12.75" hidden="1"/>
    <row r="13061" ht="12.75" hidden="1"/>
    <row r="13062" ht="12.75" hidden="1"/>
    <row r="13063" ht="12.75" hidden="1"/>
    <row r="13064" ht="12.75" hidden="1"/>
    <row r="13065" ht="12.75" hidden="1"/>
    <row r="13066" ht="12.75" hidden="1"/>
    <row r="13067" ht="12.75" hidden="1"/>
    <row r="13068" ht="12.75" hidden="1"/>
    <row r="13069" ht="12.75" hidden="1"/>
    <row r="13070" ht="12.75" hidden="1"/>
    <row r="13071" ht="12.75" hidden="1"/>
    <row r="13072" ht="12.75" hidden="1"/>
    <row r="13073" ht="12.75" hidden="1"/>
    <row r="13074" ht="12.75" hidden="1"/>
    <row r="13075" ht="12.75" hidden="1"/>
    <row r="13076" ht="12.75" hidden="1"/>
    <row r="13077" ht="12.75" hidden="1"/>
    <row r="13078" ht="12.75" hidden="1"/>
    <row r="13079" ht="12.75" hidden="1"/>
    <row r="13080" ht="12.75" hidden="1"/>
    <row r="13081" ht="12.75" hidden="1"/>
    <row r="13082" ht="12.75" hidden="1"/>
    <row r="13083" ht="12.75" hidden="1"/>
    <row r="13084" ht="12.75" hidden="1"/>
    <row r="13085" ht="12.75" hidden="1"/>
    <row r="13086" ht="12.75" hidden="1"/>
    <row r="13087" ht="12.75" hidden="1"/>
    <row r="13088" ht="12.75" hidden="1"/>
    <row r="13089" ht="12.75" hidden="1"/>
    <row r="13090" ht="12.75" hidden="1"/>
    <row r="13091" ht="12.75" hidden="1"/>
    <row r="13092" ht="12.75" hidden="1"/>
    <row r="13093" ht="12.75" hidden="1"/>
    <row r="13094" ht="12.75" hidden="1"/>
    <row r="13095" ht="12.75" hidden="1"/>
    <row r="13096" ht="12.75" hidden="1"/>
    <row r="13097" ht="12.75" hidden="1"/>
    <row r="13098" ht="12.75" hidden="1"/>
    <row r="13099" ht="12.75" hidden="1"/>
    <row r="13100" ht="12.75" hidden="1"/>
    <row r="13101" ht="12.75" hidden="1"/>
    <row r="13102" ht="12.75" hidden="1"/>
    <row r="13103" ht="12.75" hidden="1"/>
    <row r="13104" ht="12.75" hidden="1"/>
    <row r="13105" ht="12.75" hidden="1"/>
    <row r="13106" ht="12.75" hidden="1"/>
    <row r="13107" ht="12.75" hidden="1"/>
    <row r="13108" ht="12.75" hidden="1"/>
    <row r="13109" ht="12.75" hidden="1"/>
    <row r="13110" ht="12.75" hidden="1"/>
    <row r="13111" ht="12.75" hidden="1"/>
    <row r="13112" ht="12.75" hidden="1"/>
    <row r="13113" ht="12.75" hidden="1"/>
    <row r="13114" ht="12.75" hidden="1"/>
    <row r="13115" ht="12.75" hidden="1"/>
    <row r="13116" ht="12.75" hidden="1"/>
    <row r="13117" ht="12.75" hidden="1"/>
    <row r="13118" ht="12.75" hidden="1"/>
    <row r="13119" ht="12.75" hidden="1"/>
    <row r="13120" ht="12.75" hidden="1"/>
    <row r="13121" ht="12.75" hidden="1"/>
    <row r="13122" ht="12.75" hidden="1"/>
    <row r="13123" ht="12.75" hidden="1"/>
    <row r="13124" ht="12.75" hidden="1"/>
    <row r="13125" ht="12.75" hidden="1"/>
    <row r="13126" ht="12.75" hidden="1"/>
    <row r="13127" ht="12.75" hidden="1"/>
    <row r="13128" ht="12.75" hidden="1"/>
    <row r="13129" ht="12.75" hidden="1"/>
    <row r="13130" ht="12.75" hidden="1"/>
    <row r="13131" ht="12.75" hidden="1"/>
    <row r="13132" ht="12.75" hidden="1"/>
    <row r="13133" ht="12.75" hidden="1"/>
    <row r="13134" ht="12.75" hidden="1"/>
    <row r="13135" ht="12.75" hidden="1"/>
    <row r="13136" ht="12.75" hidden="1"/>
    <row r="13137" ht="12.75" hidden="1"/>
    <row r="13138" ht="12.75" hidden="1"/>
    <row r="13139" ht="12.75" hidden="1"/>
    <row r="13140" ht="12.75" hidden="1"/>
    <row r="13141" ht="12.75" hidden="1"/>
    <row r="13142" ht="12.75" hidden="1"/>
    <row r="13143" ht="12.75" hidden="1"/>
    <row r="13144" ht="12.75" hidden="1"/>
    <row r="13145" ht="12.75" hidden="1"/>
    <row r="13146" ht="12.75" hidden="1"/>
    <row r="13147" ht="12.75" hidden="1"/>
    <row r="13148" ht="12.75" hidden="1"/>
    <row r="13149" ht="12.75" hidden="1"/>
    <row r="13150" ht="12.75" hidden="1"/>
    <row r="13151" ht="12.75" hidden="1"/>
    <row r="13152" ht="12.75" hidden="1"/>
    <row r="13153" ht="12.75" hidden="1"/>
    <row r="13154" ht="12.75" hidden="1"/>
    <row r="13155" ht="12.75" hidden="1"/>
    <row r="13156" ht="12.75" hidden="1"/>
    <row r="13157" ht="12.75" hidden="1"/>
    <row r="13158" ht="12.75" hidden="1"/>
    <row r="13159" ht="12.75" hidden="1"/>
    <row r="13160" ht="12.75" hidden="1"/>
    <row r="13161" ht="12.75" hidden="1"/>
    <row r="13162" ht="12.75" hidden="1"/>
    <row r="13163" ht="12.75" hidden="1"/>
    <row r="13164" ht="12.75" hidden="1"/>
    <row r="13165" ht="12.75" hidden="1"/>
    <row r="13166" ht="12.75" hidden="1"/>
    <row r="13167" ht="12.75" hidden="1"/>
    <row r="13168" ht="12.75" hidden="1"/>
    <row r="13169" ht="12.75" hidden="1"/>
    <row r="13170" ht="12.75" hidden="1"/>
    <row r="13171" ht="12.75" hidden="1"/>
    <row r="13172" ht="12.75" hidden="1"/>
    <row r="13173" ht="12.75" hidden="1"/>
    <row r="13174" ht="12.75" hidden="1"/>
    <row r="13175" ht="12.75" hidden="1"/>
    <row r="13176" ht="12.75" hidden="1"/>
    <row r="13177" ht="12.75" hidden="1"/>
    <row r="13178" ht="12.75" hidden="1"/>
    <row r="13179" ht="12.75" hidden="1"/>
    <row r="13180" ht="12.75" hidden="1"/>
    <row r="13181" ht="12.75" hidden="1"/>
    <row r="13182" ht="12.75" hidden="1"/>
    <row r="13183" ht="12.75" hidden="1"/>
    <row r="13184" ht="12.75" hidden="1"/>
    <row r="13185" ht="12.75" hidden="1"/>
    <row r="13186" ht="12.75" hidden="1"/>
    <row r="13187" ht="12.75" hidden="1"/>
    <row r="13188" ht="12.75" hidden="1"/>
    <row r="13189" ht="12.75" hidden="1"/>
    <row r="13190" ht="12.75" hidden="1"/>
    <row r="13191" ht="12.75" hidden="1"/>
    <row r="13192" ht="12.75" hidden="1"/>
    <row r="13193" ht="12.75" hidden="1"/>
    <row r="13194" ht="12.75" hidden="1"/>
    <row r="13195" ht="12.75" hidden="1"/>
    <row r="13196" ht="12.75" hidden="1"/>
    <row r="13197" ht="12.75" hidden="1"/>
    <row r="13198" ht="12.75" hidden="1"/>
    <row r="13199" ht="12.75" hidden="1"/>
    <row r="13200" ht="12.75" hidden="1"/>
    <row r="13201" ht="12.75" hidden="1"/>
    <row r="13202" ht="12.75" hidden="1"/>
    <row r="13203" ht="12.75" hidden="1"/>
    <row r="13204" ht="12.75" hidden="1"/>
    <row r="13205" ht="12.75" hidden="1"/>
    <row r="13206" ht="12.75" hidden="1"/>
    <row r="13207" ht="12.75" hidden="1"/>
    <row r="13208" ht="12.75" hidden="1"/>
    <row r="13209" ht="12.75" hidden="1"/>
    <row r="13210" ht="12.75" hidden="1"/>
    <row r="13211" ht="12.75" hidden="1"/>
    <row r="13212" ht="12.75" hidden="1"/>
    <row r="13213" ht="12.75" hidden="1"/>
    <row r="13214" ht="12.75" hidden="1"/>
    <row r="13215" ht="12.75" hidden="1"/>
    <row r="13216" ht="12.75" hidden="1"/>
    <row r="13217" ht="12.75" hidden="1"/>
    <row r="13218" ht="12.75" hidden="1"/>
    <row r="13219" ht="12.75" hidden="1"/>
    <row r="13220" ht="12.75" hidden="1"/>
    <row r="13221" ht="12.75" hidden="1"/>
    <row r="13222" ht="12.75" hidden="1"/>
    <row r="13223" ht="12.75" hidden="1"/>
    <row r="13224" ht="12.75" hidden="1"/>
    <row r="13225" ht="12.75" hidden="1"/>
    <row r="13226" ht="12.75" hidden="1"/>
    <row r="13227" ht="12.75" hidden="1"/>
    <row r="13228" ht="12.75" hidden="1"/>
    <row r="13229" ht="12.75" hidden="1"/>
    <row r="13230" ht="12.75" hidden="1"/>
    <row r="13231" ht="12.75" hidden="1"/>
    <row r="13232" ht="12.75" hidden="1"/>
    <row r="13233" ht="12.75" hidden="1"/>
    <row r="13234" ht="12.75" hidden="1"/>
    <row r="13235" ht="12.75" hidden="1"/>
    <row r="13236" ht="12.75" hidden="1"/>
    <row r="13237" ht="12.75" hidden="1"/>
    <row r="13238" ht="12.75" hidden="1"/>
    <row r="13239" ht="12.75" hidden="1"/>
    <row r="13240" ht="12.75" hidden="1"/>
    <row r="13241" ht="12.75" hidden="1"/>
    <row r="13242" ht="12.75" hidden="1"/>
    <row r="13243" ht="12.75" hidden="1"/>
    <row r="13244" ht="12.75" hidden="1"/>
    <row r="13245" ht="12.75" hidden="1"/>
    <row r="13246" ht="12.75" hidden="1"/>
    <row r="13247" ht="12.75" hidden="1"/>
    <row r="13248" ht="12.75" hidden="1"/>
    <row r="13249" ht="12.75" hidden="1"/>
    <row r="13250" ht="12.75" hidden="1"/>
    <row r="13251" ht="12.75" hidden="1"/>
    <row r="13252" ht="12.75" hidden="1"/>
    <row r="13253" ht="12.75" hidden="1"/>
    <row r="13254" ht="12.75" hidden="1"/>
    <row r="13255" ht="12.75" hidden="1"/>
    <row r="13256" ht="12.75" hidden="1"/>
    <row r="13257" ht="12.75" hidden="1"/>
    <row r="13258" ht="12.75" hidden="1"/>
    <row r="13259" ht="12.75" hidden="1"/>
    <row r="13260" ht="12.75" hidden="1"/>
    <row r="13261" ht="12.75" hidden="1"/>
    <row r="13262" ht="12.75" hidden="1"/>
    <row r="13263" ht="12.75" hidden="1"/>
    <row r="13264" ht="12.75" hidden="1"/>
    <row r="13265" ht="12.75" hidden="1"/>
    <row r="13266" ht="12.75" hidden="1"/>
    <row r="13267" ht="12.75" hidden="1"/>
    <row r="13268" ht="12.75" hidden="1"/>
    <row r="13269" ht="12.75" hidden="1"/>
    <row r="13270" ht="12.75" hidden="1"/>
    <row r="13271" ht="12.75" hidden="1"/>
    <row r="13272" ht="12.75" hidden="1"/>
    <row r="13273" ht="12.75" hidden="1"/>
    <row r="13274" ht="12.75" hidden="1"/>
    <row r="13275" ht="12.75" hidden="1"/>
    <row r="13276" ht="12.75" hidden="1"/>
    <row r="13277" ht="12.75" hidden="1"/>
    <row r="13278" ht="12.75" hidden="1"/>
    <row r="13279" ht="12.75" hidden="1"/>
    <row r="13280" ht="12.75" hidden="1"/>
    <row r="13281" ht="12.75" hidden="1"/>
    <row r="13282" ht="12.75" hidden="1"/>
    <row r="13283" ht="12.75" hidden="1"/>
    <row r="13284" ht="12.75" hidden="1"/>
    <row r="13285" ht="12.75" hidden="1"/>
    <row r="13286" ht="12.75" hidden="1"/>
    <row r="13287" ht="12.75" hidden="1"/>
    <row r="13288" ht="12.75" hidden="1"/>
    <row r="13289" ht="12.75" hidden="1"/>
    <row r="13290" ht="12.75" hidden="1"/>
    <row r="13291" ht="12.75" hidden="1"/>
    <row r="13292" ht="12.75" hidden="1"/>
    <row r="13293" ht="12.75" hidden="1"/>
    <row r="13294" ht="12.75" hidden="1"/>
    <row r="13295" ht="12.75" hidden="1"/>
    <row r="13296" ht="12.75" hidden="1"/>
    <row r="13297" ht="12.75" hidden="1"/>
    <row r="13298" ht="12.75" hidden="1"/>
    <row r="13299" ht="12.75" hidden="1"/>
    <row r="13300" ht="12.75" hidden="1"/>
    <row r="13301" ht="12.75" hidden="1"/>
    <row r="13302" ht="12.75" hidden="1"/>
    <row r="13303" ht="12.75" hidden="1"/>
    <row r="13304" ht="12.75" hidden="1"/>
    <row r="13305" ht="12.75" hidden="1"/>
    <row r="13306" ht="12.75" hidden="1"/>
    <row r="13307" ht="12.75" hidden="1"/>
    <row r="13308" ht="12.75" hidden="1"/>
    <row r="13309" ht="12.75" hidden="1"/>
    <row r="13310" ht="12.75" hidden="1"/>
    <row r="13311" ht="12.75" hidden="1"/>
    <row r="13312" ht="12.75" hidden="1"/>
    <row r="13313" ht="12.75" hidden="1"/>
    <row r="13314" ht="12.75" hidden="1"/>
    <row r="13315" ht="12.75" hidden="1"/>
    <row r="13316" ht="12.75" hidden="1"/>
    <row r="13317" ht="12.75" hidden="1"/>
    <row r="13318" ht="12.75" hidden="1"/>
    <row r="13319" ht="12.75" hidden="1"/>
    <row r="13320" ht="12.75" hidden="1"/>
    <row r="13321" ht="12.75" hidden="1"/>
    <row r="13322" ht="12.75" hidden="1"/>
    <row r="13323" ht="12.75" hidden="1"/>
    <row r="13324" ht="12.75" hidden="1"/>
    <row r="13325" ht="12.75" hidden="1"/>
    <row r="13326" ht="12.75" hidden="1"/>
    <row r="13327" ht="12.75" hidden="1"/>
    <row r="13328" ht="12.75" hidden="1"/>
    <row r="13329" ht="12.75" hidden="1"/>
    <row r="13330" ht="12.75" hidden="1"/>
    <row r="13331" ht="12.75" hidden="1"/>
    <row r="13332" ht="12.75" hidden="1"/>
    <row r="13333" ht="12.75" hidden="1"/>
    <row r="13334" ht="12.75" hidden="1"/>
    <row r="13335" ht="12.75" hidden="1"/>
    <row r="13336" ht="12.75" hidden="1"/>
    <row r="13337" ht="12.75" hidden="1"/>
    <row r="13338" ht="12.75" hidden="1"/>
    <row r="13339" ht="12.75" hidden="1"/>
    <row r="13340" ht="12.75" hidden="1"/>
    <row r="13341" ht="12.75" hidden="1"/>
    <row r="13342" ht="12.75" hidden="1"/>
    <row r="13343" ht="12.75" hidden="1"/>
    <row r="13344" ht="12.75" hidden="1"/>
    <row r="13345" ht="12.75" hidden="1"/>
    <row r="13346" ht="12.75" hidden="1"/>
    <row r="13347" ht="12.75" hidden="1"/>
    <row r="13348" ht="12.75" hidden="1"/>
    <row r="13349" ht="12.75" hidden="1"/>
    <row r="13350" ht="12.75" hidden="1"/>
    <row r="13351" ht="12.75" hidden="1"/>
    <row r="13352" ht="12.75" hidden="1"/>
    <row r="13353" ht="12.75" hidden="1"/>
    <row r="13354" ht="12.75" hidden="1"/>
    <row r="13355" ht="12.75" hidden="1"/>
    <row r="13356" ht="12.75" hidden="1"/>
    <row r="13357" ht="12.75" hidden="1"/>
    <row r="13358" ht="12.75" hidden="1"/>
    <row r="13359" ht="12.75" hidden="1"/>
    <row r="13360" ht="12.75" hidden="1"/>
    <row r="13361" ht="12.75" hidden="1"/>
    <row r="13362" ht="12.75" hidden="1"/>
    <row r="13363" ht="12.75" hidden="1"/>
    <row r="13364" ht="12.75" hidden="1"/>
    <row r="13365" ht="12.75" hidden="1"/>
    <row r="13366" ht="12.75" hidden="1"/>
    <row r="13367" ht="12.75" hidden="1"/>
    <row r="13368" ht="12.75" hidden="1"/>
    <row r="13369" ht="12.75" hidden="1"/>
    <row r="13370" ht="12.75" hidden="1"/>
    <row r="13371" ht="12.75" hidden="1"/>
    <row r="13372" ht="12.75" hidden="1"/>
    <row r="13373" ht="12.75" hidden="1"/>
    <row r="13374" ht="12.75" hidden="1"/>
    <row r="13375" ht="12.75" hidden="1"/>
    <row r="13376" ht="12.75" hidden="1"/>
    <row r="13377" ht="12.75" hidden="1"/>
    <row r="13378" ht="12.75" hidden="1"/>
    <row r="13379" ht="12.75" hidden="1"/>
    <row r="13380" ht="12.75" hidden="1"/>
    <row r="13381" ht="12.75" hidden="1"/>
    <row r="13382" ht="12.75" hidden="1"/>
    <row r="13383" ht="12.75" hidden="1"/>
    <row r="13384" ht="12.75" hidden="1"/>
    <row r="13385" ht="12.75" hidden="1"/>
    <row r="13386" ht="12.75" hidden="1"/>
    <row r="13387" ht="12.75" hidden="1"/>
    <row r="13388" ht="12.75" hidden="1"/>
    <row r="13389" ht="12.75" hidden="1"/>
    <row r="13390" ht="12.75" hidden="1"/>
    <row r="13391" ht="12.75" hidden="1"/>
    <row r="13392" ht="12.75" hidden="1"/>
    <row r="13393" ht="12.75" hidden="1"/>
    <row r="13394" ht="12.75" hidden="1"/>
    <row r="13395" ht="12.75" hidden="1"/>
    <row r="13396" ht="12.75" hidden="1"/>
    <row r="13397" ht="12.75" hidden="1"/>
    <row r="13398" ht="12.75" hidden="1"/>
    <row r="13399" ht="12.75" hidden="1"/>
    <row r="13400" ht="12.75" hidden="1"/>
    <row r="13401" ht="12.75" hidden="1"/>
    <row r="13402" ht="12.75" hidden="1"/>
    <row r="13403" ht="12.75" hidden="1"/>
    <row r="13404" ht="12.75" hidden="1"/>
    <row r="13405" ht="12.75" hidden="1"/>
    <row r="13406" ht="12.75" hidden="1"/>
    <row r="13407" ht="12.75" hidden="1"/>
    <row r="13408" ht="12.75" hidden="1"/>
    <row r="13409" ht="12.75" hidden="1"/>
    <row r="13410" ht="12.75" hidden="1"/>
    <row r="13411" ht="12.75" hidden="1"/>
    <row r="13412" ht="12.75" hidden="1"/>
    <row r="13413" ht="12.75" hidden="1"/>
    <row r="13414" ht="12.75" hidden="1"/>
    <row r="13415" ht="12.75" hidden="1"/>
    <row r="13416" ht="12.75" hidden="1"/>
    <row r="13417" ht="12.75" hidden="1"/>
    <row r="13418" ht="12.75" hidden="1"/>
    <row r="13419" ht="12.75" hidden="1"/>
    <row r="13420" ht="12.75" hidden="1"/>
    <row r="13421" ht="12.75" hidden="1"/>
    <row r="13422" ht="12.75" hidden="1"/>
    <row r="13423" ht="12.75" hidden="1"/>
    <row r="13424" ht="12.75" hidden="1"/>
    <row r="13425" ht="12.75" hidden="1"/>
    <row r="13426" ht="12.75" hidden="1"/>
    <row r="13427" ht="12.75" hidden="1"/>
    <row r="13428" ht="12.75" hidden="1"/>
    <row r="13429" ht="12.75" hidden="1"/>
    <row r="13430" ht="12.75" hidden="1"/>
    <row r="13431" ht="12.75" hidden="1"/>
    <row r="13432" ht="12.75" hidden="1"/>
    <row r="13433" ht="12.75" hidden="1"/>
    <row r="13434" ht="12.75" hidden="1"/>
    <row r="13435" ht="12.75" hidden="1"/>
    <row r="13436" ht="12.75" hidden="1"/>
    <row r="13437" ht="12.75" hidden="1"/>
    <row r="13438" ht="12.75" hidden="1"/>
    <row r="13439" ht="12.75" hidden="1"/>
    <row r="13440" ht="12.75" hidden="1"/>
    <row r="13441" ht="12.75" hidden="1"/>
    <row r="13442" ht="12.75" hidden="1"/>
    <row r="13443" ht="12.75" hidden="1"/>
    <row r="13444" ht="12.75" hidden="1"/>
    <row r="13445" ht="12.75" hidden="1"/>
    <row r="13446" ht="12.75" hidden="1"/>
    <row r="13447" ht="12.75" hidden="1"/>
    <row r="13448" ht="12.75" hidden="1"/>
    <row r="13449" ht="12.75" hidden="1"/>
    <row r="13450" ht="12.75" hidden="1"/>
    <row r="13451" ht="12.75" hidden="1"/>
    <row r="13452" ht="12.75" hidden="1"/>
    <row r="13453" ht="12.75" hidden="1"/>
    <row r="13454" ht="12.75" hidden="1"/>
    <row r="13455" ht="12.75" hidden="1"/>
    <row r="13456" ht="12.75" hidden="1"/>
    <row r="13457" ht="12.75" hidden="1"/>
    <row r="13458" ht="12.75" hidden="1"/>
    <row r="13459" ht="12.75" hidden="1"/>
    <row r="13460" ht="12.75" hidden="1"/>
    <row r="13461" ht="12.75" hidden="1"/>
    <row r="13462" ht="12.75" hidden="1"/>
    <row r="13463" ht="12.75" hidden="1"/>
    <row r="13464" ht="12.75" hidden="1"/>
    <row r="13465" ht="12.75" hidden="1"/>
    <row r="13466" ht="12.75" hidden="1"/>
    <row r="13467" ht="12.75" hidden="1"/>
    <row r="13468" ht="12.75" hidden="1"/>
    <row r="13469" ht="12.75" hidden="1"/>
    <row r="13470" ht="12.75" hidden="1"/>
    <row r="13471" ht="12.75" hidden="1"/>
    <row r="13472" ht="12.75" hidden="1"/>
    <row r="13473" ht="12.75" hidden="1"/>
    <row r="13474" ht="12.75" hidden="1"/>
    <row r="13475" ht="12.75" hidden="1"/>
    <row r="13476" ht="12.75" hidden="1"/>
    <row r="13477" ht="12.75" hidden="1"/>
    <row r="13478" ht="12.75" hidden="1"/>
    <row r="13479" ht="12.75" hidden="1"/>
    <row r="13480" ht="12.75" hidden="1"/>
    <row r="13481" ht="12.75" hidden="1"/>
    <row r="13482" ht="12.75" hidden="1"/>
    <row r="13483" ht="12.75" hidden="1"/>
    <row r="13484" ht="12.75" hidden="1"/>
    <row r="13485" ht="12.75" hidden="1"/>
    <row r="13486" ht="12.75" hidden="1"/>
    <row r="13487" ht="12.75" hidden="1"/>
    <row r="13488" ht="12.75" hidden="1"/>
    <row r="13489" ht="12.75" hidden="1"/>
    <row r="13490" ht="12.75" hidden="1"/>
    <row r="13491" ht="12.75" hidden="1"/>
    <row r="13492" ht="12.75" hidden="1"/>
    <row r="13493" ht="12.75" hidden="1"/>
    <row r="13494" ht="12.75" hidden="1"/>
    <row r="13495" ht="12.75" hidden="1"/>
    <row r="13496" ht="12.75" hidden="1"/>
    <row r="13497" ht="12.75" hidden="1"/>
    <row r="13498" ht="12.75" hidden="1"/>
    <row r="13499" ht="12.75" hidden="1"/>
    <row r="13500" ht="12.75" hidden="1"/>
    <row r="13501" ht="12.75" hidden="1"/>
    <row r="13502" ht="12.75" hidden="1"/>
    <row r="13503" ht="12.75" hidden="1"/>
    <row r="13504" ht="12.75" hidden="1"/>
    <row r="13505" ht="12.75" hidden="1"/>
    <row r="13506" ht="12.75" hidden="1"/>
    <row r="13507" ht="12.75" hidden="1"/>
    <row r="13508" ht="12.75" hidden="1"/>
    <row r="13509" ht="12.75" hidden="1"/>
    <row r="13510" ht="12.75" hidden="1"/>
    <row r="13511" ht="12.75" hidden="1"/>
    <row r="13512" ht="12.75" hidden="1"/>
    <row r="13513" ht="12.75" hidden="1"/>
    <row r="13514" ht="12.75" hidden="1"/>
    <row r="13515" ht="12.75" hidden="1"/>
    <row r="13516" ht="12.75" hidden="1"/>
    <row r="13517" ht="12.75" hidden="1"/>
    <row r="13518" ht="12.75" hidden="1"/>
    <row r="13519" ht="12.75" hidden="1"/>
    <row r="13520" ht="12.75" hidden="1"/>
    <row r="13521" ht="12.75" hidden="1"/>
    <row r="13522" ht="12.75" hidden="1"/>
    <row r="13523" ht="12.75" hidden="1"/>
    <row r="13524" ht="12.75" hidden="1"/>
    <row r="13525" ht="12.75" hidden="1"/>
    <row r="13526" ht="12.75" hidden="1"/>
    <row r="13527" ht="12.75" hidden="1"/>
    <row r="13528" ht="12.75" hidden="1"/>
    <row r="13529" ht="12.75" hidden="1"/>
    <row r="13530" ht="12.75" hidden="1"/>
    <row r="13531" ht="12.75" hidden="1"/>
    <row r="13532" ht="12.75" hidden="1"/>
    <row r="13533" ht="12.75" hidden="1"/>
    <row r="13534" ht="12.75" hidden="1"/>
    <row r="13535" ht="12.75" hidden="1"/>
    <row r="13536" ht="12.75" hidden="1"/>
    <row r="13537" ht="12.75" hidden="1"/>
    <row r="13538" ht="12.75" hidden="1"/>
    <row r="13539" ht="12.75" hidden="1"/>
    <row r="13540" ht="12.75" hidden="1"/>
    <row r="13541" ht="12.75" hidden="1"/>
    <row r="13542" ht="12.75" hidden="1"/>
    <row r="13543" ht="12.75" hidden="1"/>
    <row r="13544" ht="12.75" hidden="1"/>
    <row r="13545" ht="12.75" hidden="1"/>
    <row r="13546" ht="12.75" hidden="1"/>
    <row r="13547" ht="12.75" hidden="1"/>
    <row r="13548" ht="12.75" hidden="1"/>
    <row r="13549" ht="12.75" hidden="1"/>
    <row r="13550" ht="12.75" hidden="1"/>
    <row r="13551" ht="12.75" hidden="1"/>
    <row r="13552" ht="12.75" hidden="1"/>
    <row r="13553" ht="12.75" hidden="1"/>
    <row r="13554" ht="12.75" hidden="1"/>
    <row r="13555" ht="12.75" hidden="1"/>
    <row r="13556" ht="12.75" hidden="1"/>
    <row r="13557" ht="12.75" hidden="1"/>
    <row r="13558" ht="12.75" hidden="1"/>
    <row r="13559" ht="12.75" hidden="1"/>
    <row r="13560" ht="12.75" hidden="1"/>
    <row r="13561" ht="12.75" hidden="1"/>
    <row r="13562" ht="12.75" hidden="1"/>
    <row r="13563" ht="12.75" hidden="1"/>
    <row r="13564" ht="12.75" hidden="1"/>
    <row r="13565" ht="12.75" hidden="1"/>
    <row r="13566" ht="12.75" hidden="1"/>
    <row r="13567" ht="12.75" hidden="1"/>
    <row r="13568" ht="12.75" hidden="1"/>
    <row r="13569" ht="12.75" hidden="1"/>
    <row r="13570" ht="12.75" hidden="1"/>
    <row r="13571" ht="12.75" hidden="1"/>
    <row r="13572" ht="12.75" hidden="1"/>
    <row r="13573" ht="12.75" hidden="1"/>
    <row r="13574" ht="12.75" hidden="1"/>
    <row r="13575" ht="12.75" hidden="1"/>
    <row r="13576" ht="12.75" hidden="1"/>
    <row r="13577" ht="12.75" hidden="1"/>
    <row r="13578" ht="12.75" hidden="1"/>
    <row r="13579" ht="12.75" hidden="1"/>
    <row r="13580" ht="12.75" hidden="1"/>
    <row r="13581" ht="12.75" hidden="1"/>
    <row r="13582" ht="12.75" hidden="1"/>
    <row r="13583" ht="12.75" hidden="1"/>
    <row r="13584" ht="12.75" hidden="1"/>
    <row r="13585" ht="12.75" hidden="1"/>
    <row r="13586" ht="12.75" hidden="1"/>
    <row r="13587" ht="12.75" hidden="1"/>
    <row r="13588" ht="12.75" hidden="1"/>
    <row r="13589" ht="12.75" hidden="1"/>
    <row r="13590" ht="12.75" hidden="1"/>
    <row r="13591" ht="12.75" hidden="1"/>
    <row r="13592" ht="12.75" hidden="1"/>
    <row r="13593" ht="12.75" hidden="1"/>
    <row r="13594" ht="12.75" hidden="1"/>
    <row r="13595" ht="12.75" hidden="1"/>
    <row r="13596" ht="12.75" hidden="1"/>
    <row r="13597" ht="12.75" hidden="1"/>
    <row r="13598" ht="12.75" hidden="1"/>
    <row r="13599" ht="12.75" hidden="1"/>
    <row r="13600" ht="12.75" hidden="1"/>
    <row r="13601" ht="12.75" hidden="1"/>
    <row r="13602" ht="12.75" hidden="1"/>
    <row r="13603" ht="12.75" hidden="1"/>
    <row r="13604" ht="12.75" hidden="1"/>
    <row r="13605" ht="12.75" hidden="1"/>
    <row r="13606" ht="12.75" hidden="1"/>
    <row r="13607" ht="12.75" hidden="1"/>
    <row r="13608" ht="12.75" hidden="1"/>
    <row r="13609" ht="12.75" hidden="1"/>
    <row r="13610" ht="12.75" hidden="1"/>
    <row r="13611" ht="12.75" hidden="1"/>
    <row r="13612" ht="12.75" hidden="1"/>
    <row r="13613" ht="12.75" hidden="1"/>
    <row r="13614" ht="12.75" hidden="1"/>
    <row r="13615" ht="12.75" hidden="1"/>
    <row r="13616" ht="12.75" hidden="1"/>
    <row r="13617" ht="12.75" hidden="1"/>
    <row r="13618" ht="12.75" hidden="1"/>
    <row r="13619" ht="12.75" hidden="1"/>
    <row r="13620" ht="12.75" hidden="1"/>
    <row r="13621" ht="12.75" hidden="1"/>
    <row r="13622" ht="12.75" hidden="1"/>
    <row r="13623" ht="12.75" hidden="1"/>
    <row r="13624" ht="12.75" hidden="1"/>
    <row r="13625" ht="12.75" hidden="1"/>
    <row r="13626" ht="12.75" hidden="1"/>
    <row r="13627" ht="12.75" hidden="1"/>
    <row r="13628" ht="12.75" hidden="1"/>
    <row r="13629" ht="12.75" hidden="1"/>
    <row r="13630" ht="12.75" hidden="1"/>
    <row r="13631" ht="12.75" hidden="1"/>
    <row r="13632" ht="12.75" hidden="1"/>
    <row r="13633" ht="12.75" hidden="1"/>
    <row r="13634" ht="12.75" hidden="1"/>
    <row r="13635" ht="12.75" hidden="1"/>
    <row r="13636" ht="12.75" hidden="1"/>
    <row r="13637" ht="12.75" hidden="1"/>
    <row r="13638" ht="12.75" hidden="1"/>
    <row r="13639" ht="12.75" hidden="1"/>
    <row r="13640" ht="12.75" hidden="1"/>
    <row r="13641" ht="12.75" hidden="1"/>
    <row r="13642" ht="12.75" hidden="1"/>
    <row r="13643" ht="12.75" hidden="1"/>
    <row r="13644" ht="12.75" hidden="1"/>
    <row r="13645" ht="12.75" hidden="1"/>
    <row r="13646" ht="12.75" hidden="1"/>
    <row r="13647" ht="12.75" hidden="1"/>
    <row r="13648" ht="12.75" hidden="1"/>
    <row r="13649" ht="12.75" hidden="1"/>
    <row r="13650" ht="12.75" hidden="1"/>
    <row r="13651" ht="12.75" hidden="1"/>
    <row r="13652" ht="12.75" hidden="1"/>
    <row r="13653" ht="12.75" hidden="1"/>
    <row r="13654" ht="12.75" hidden="1"/>
    <row r="13655" ht="12.75" hidden="1"/>
    <row r="13656" ht="12.75" hidden="1"/>
    <row r="13657" ht="12.75" hidden="1"/>
    <row r="13658" ht="12.75" hidden="1"/>
    <row r="13659" ht="12.75" hidden="1"/>
    <row r="13660" ht="12.75" hidden="1"/>
    <row r="13661" ht="12.75" hidden="1"/>
    <row r="13662" ht="12.75" hidden="1"/>
    <row r="13663" ht="12.75" hidden="1"/>
    <row r="13664" ht="12.75" hidden="1"/>
    <row r="13665" ht="12.75" hidden="1"/>
    <row r="13666" ht="12.75" hidden="1"/>
    <row r="13667" ht="12.75" hidden="1"/>
    <row r="13668" ht="12.75" hidden="1"/>
    <row r="13669" ht="12.75" hidden="1"/>
    <row r="13670" ht="12.75" hidden="1"/>
    <row r="13671" ht="12.75" hidden="1"/>
    <row r="13672" ht="12.75" hidden="1"/>
    <row r="13673" ht="12.75" hidden="1"/>
    <row r="13674" ht="12.75" hidden="1"/>
    <row r="13675" ht="12.75" hidden="1"/>
    <row r="13676" ht="12.75" hidden="1"/>
    <row r="13677" ht="12.75" hidden="1"/>
    <row r="13678" ht="12.75" hidden="1"/>
    <row r="13679" ht="12.75" hidden="1"/>
    <row r="13680" ht="12.75" hidden="1"/>
    <row r="13681" ht="12.75" hidden="1"/>
    <row r="13682" ht="12.75" hidden="1"/>
    <row r="13683" ht="12.75" hidden="1"/>
    <row r="13684" ht="12.75" hidden="1"/>
    <row r="13685" ht="12.75" hidden="1"/>
    <row r="13686" ht="12.75" hidden="1"/>
    <row r="13687" ht="12.75" hidden="1"/>
    <row r="13688" ht="12.75" hidden="1"/>
    <row r="13689" ht="12.75" hidden="1"/>
    <row r="13690" ht="12.75" hidden="1"/>
    <row r="13691" ht="12.75" hidden="1"/>
    <row r="13692" ht="12.75" hidden="1"/>
    <row r="13693" ht="12.75" hidden="1"/>
    <row r="13694" ht="12.75" hidden="1"/>
    <row r="13695" ht="12.75" hidden="1"/>
    <row r="13696" ht="12.75" hidden="1"/>
    <row r="13697" ht="12.75" hidden="1"/>
    <row r="13698" ht="12.75" hidden="1"/>
    <row r="13699" ht="12.75" hidden="1"/>
    <row r="13700" ht="12.75" hidden="1"/>
    <row r="13701" ht="12.75" hidden="1"/>
    <row r="13702" ht="12.75" hidden="1"/>
    <row r="13703" ht="12.75" hidden="1"/>
    <row r="13704" ht="12.75" hidden="1"/>
    <row r="13705" ht="12.75" hidden="1"/>
    <row r="13706" ht="12.75" hidden="1"/>
    <row r="13707" ht="12.75" hidden="1"/>
    <row r="13708" ht="12.75" hidden="1"/>
    <row r="13709" ht="12.75" hidden="1"/>
    <row r="13710" ht="12.75" hidden="1"/>
    <row r="13711" ht="12.75" hidden="1"/>
    <row r="13712" ht="12.75" hidden="1"/>
    <row r="13713" ht="12.75" hidden="1"/>
    <row r="13714" ht="12.75" hidden="1"/>
    <row r="13715" ht="12.75" hidden="1"/>
    <row r="13716" ht="12.75" hidden="1"/>
    <row r="13717" ht="12.75" hidden="1"/>
    <row r="13718" ht="12.75" hidden="1"/>
    <row r="13719" ht="12.75" hidden="1"/>
    <row r="13720" ht="12.75" hidden="1"/>
    <row r="13721" ht="12.75" hidden="1"/>
    <row r="13722" ht="12.75" hidden="1"/>
    <row r="13723" ht="12.75" hidden="1"/>
    <row r="13724" ht="12.75" hidden="1"/>
    <row r="13725" ht="12.75" hidden="1"/>
    <row r="13726" ht="12.75" hidden="1"/>
    <row r="13727" ht="12.75" hidden="1"/>
    <row r="13728" ht="12.75" hidden="1"/>
    <row r="13729" ht="12.75" hidden="1"/>
    <row r="13730" ht="12.75" hidden="1"/>
    <row r="13731" ht="12.75" hidden="1"/>
    <row r="13732" ht="12.75" hidden="1"/>
    <row r="13733" ht="12.75" hidden="1"/>
    <row r="13734" ht="12.75" hidden="1"/>
    <row r="13735" ht="12.75" hidden="1"/>
    <row r="13736" ht="12.75" hidden="1"/>
    <row r="13737" ht="12.75" hidden="1"/>
    <row r="13738" ht="12.75" hidden="1"/>
    <row r="13739" ht="12.75" hidden="1"/>
    <row r="13740" ht="12.75" hidden="1"/>
    <row r="13741" ht="12.75" hidden="1"/>
    <row r="13742" ht="12.75" hidden="1"/>
    <row r="13743" ht="12.75" hidden="1"/>
    <row r="13744" ht="12.75" hidden="1"/>
    <row r="13745" ht="12.75" hidden="1"/>
    <row r="13746" ht="12.75" hidden="1"/>
    <row r="13747" ht="12.75" hidden="1"/>
    <row r="13748" ht="12.75" hidden="1"/>
    <row r="13749" ht="12.75" hidden="1"/>
    <row r="13750" ht="12.75" hidden="1"/>
    <row r="13751" ht="12.75" hidden="1"/>
    <row r="13752" ht="12.75" hidden="1"/>
    <row r="13753" ht="12.75" hidden="1"/>
    <row r="13754" ht="12.75" hidden="1"/>
    <row r="13755" ht="12.75" hidden="1"/>
    <row r="13756" ht="12.75" hidden="1"/>
    <row r="13757" ht="12.75" hidden="1"/>
    <row r="13758" ht="12.75" hidden="1"/>
    <row r="13759" ht="12.75" hidden="1"/>
    <row r="13760" ht="12.75" hidden="1"/>
    <row r="13761" ht="12.75" hidden="1"/>
    <row r="13762" ht="12.75" hidden="1"/>
    <row r="13763" ht="12.75" hidden="1"/>
    <row r="13764" ht="12.75" hidden="1"/>
    <row r="13765" ht="12.75" hidden="1"/>
    <row r="13766" ht="12.75" hidden="1"/>
    <row r="13767" ht="12.75" hidden="1"/>
    <row r="13768" ht="12.75" hidden="1"/>
    <row r="13769" ht="12.75" hidden="1"/>
    <row r="13770" ht="12.75" hidden="1"/>
    <row r="13771" ht="12.75" hidden="1"/>
    <row r="13772" ht="12.75" hidden="1"/>
    <row r="13773" ht="12.75" hidden="1"/>
    <row r="13774" ht="12.75" hidden="1"/>
    <row r="13775" ht="12.75" hidden="1"/>
    <row r="13776" ht="12.75" hidden="1"/>
    <row r="13777" ht="12.75" hidden="1"/>
    <row r="13778" ht="12.75" hidden="1"/>
    <row r="13779" ht="12.75" hidden="1"/>
    <row r="13780" ht="12.75" hidden="1"/>
    <row r="13781" ht="12.75" hidden="1"/>
    <row r="13782" ht="12.75" hidden="1"/>
    <row r="13783" ht="12.75" hidden="1"/>
    <row r="13784" ht="12.75" hidden="1"/>
    <row r="13785" ht="12.75" hidden="1"/>
    <row r="13786" ht="12.75" hidden="1"/>
    <row r="13787" ht="12.75" hidden="1"/>
    <row r="13788" ht="12.75" hidden="1"/>
    <row r="13789" ht="12.75" hidden="1"/>
    <row r="13790" ht="12.75" hidden="1"/>
    <row r="13791" ht="12.75" hidden="1"/>
    <row r="13792" ht="12.75" hidden="1"/>
    <row r="13793" ht="12.75" hidden="1"/>
    <row r="13794" ht="12.75" hidden="1"/>
    <row r="13795" ht="12.75" hidden="1"/>
    <row r="13796" ht="12.75" hidden="1"/>
    <row r="13797" ht="12.75" hidden="1"/>
    <row r="13798" ht="12.75" hidden="1"/>
    <row r="13799" ht="12.75" hidden="1"/>
    <row r="13800" ht="12.75" hidden="1"/>
    <row r="13801" ht="12.75" hidden="1"/>
    <row r="13802" ht="12.75" hidden="1"/>
    <row r="13803" ht="12.75" hidden="1"/>
    <row r="13804" ht="12.75" hidden="1"/>
    <row r="13805" ht="12.75" hidden="1"/>
    <row r="13806" ht="12.75" hidden="1"/>
    <row r="13807" ht="12.75" hidden="1"/>
    <row r="13808" ht="12.75" hidden="1"/>
    <row r="13809" ht="12.75" hidden="1"/>
    <row r="13810" ht="12.75" hidden="1"/>
    <row r="13811" ht="12.75" hidden="1"/>
    <row r="13812" ht="12.75" hidden="1"/>
    <row r="13813" ht="12.75" hidden="1"/>
    <row r="13814" ht="12.75" hidden="1"/>
    <row r="13815" ht="12.75" hidden="1"/>
    <row r="13816" ht="12.75" hidden="1"/>
    <row r="13817" ht="12.75" hidden="1"/>
    <row r="13818" ht="12.75" hidden="1"/>
    <row r="13819" ht="12.75" hidden="1"/>
    <row r="13820" ht="12.75" hidden="1"/>
    <row r="13821" ht="12.75" hidden="1"/>
    <row r="13822" ht="12.75" hidden="1"/>
    <row r="13823" ht="12.75" hidden="1"/>
    <row r="13824" ht="12.75" hidden="1"/>
    <row r="13825" ht="12.75" hidden="1"/>
    <row r="13826" ht="12.75" hidden="1"/>
    <row r="13827" ht="12.75" hidden="1"/>
    <row r="13828" ht="12.75" hidden="1"/>
    <row r="13829" ht="12.75" hidden="1"/>
    <row r="13830" ht="12.75" hidden="1"/>
    <row r="13831" ht="12.75" hidden="1"/>
    <row r="13832" ht="12.75" hidden="1"/>
    <row r="13833" ht="12.75" hidden="1"/>
    <row r="13834" ht="12.75" hidden="1"/>
    <row r="13835" ht="12.75" hidden="1"/>
    <row r="13836" ht="12.75" hidden="1"/>
    <row r="13837" ht="12.75" hidden="1"/>
    <row r="13838" ht="12.75" hidden="1"/>
    <row r="13839" ht="12.75" hidden="1"/>
    <row r="13840" ht="12.75" hidden="1"/>
    <row r="13841" ht="12.75" hidden="1"/>
    <row r="13842" ht="12.75" hidden="1"/>
    <row r="13843" ht="12.75" hidden="1"/>
    <row r="13844" ht="12.75" hidden="1"/>
    <row r="13845" ht="12.75" hidden="1"/>
    <row r="13846" ht="12.75" hidden="1"/>
    <row r="13847" ht="12.75" hidden="1"/>
    <row r="13848" ht="12.75" hidden="1"/>
    <row r="13849" ht="12.75" hidden="1"/>
    <row r="13850" ht="12.75" hidden="1"/>
    <row r="13851" ht="12.75" hidden="1"/>
    <row r="13852" ht="12.75" hidden="1"/>
    <row r="13853" ht="12.75" hidden="1"/>
    <row r="13854" ht="12.75" hidden="1"/>
    <row r="13855" ht="12.75" hidden="1"/>
    <row r="13856" ht="12.75" hidden="1"/>
    <row r="13857" ht="12.75" hidden="1"/>
    <row r="13858" ht="12.75" hidden="1"/>
    <row r="13859" ht="12.75" hidden="1"/>
    <row r="13860" ht="12.75" hidden="1"/>
    <row r="13861" ht="12.75" hidden="1"/>
    <row r="13862" ht="12.75" hidden="1"/>
    <row r="13863" ht="12.75" hidden="1"/>
    <row r="13864" ht="12.75" hidden="1"/>
    <row r="13865" ht="12.75" hidden="1"/>
    <row r="13866" ht="12.75" hidden="1"/>
    <row r="13867" ht="12.75" hidden="1"/>
    <row r="13868" ht="12.75" hidden="1"/>
    <row r="13869" ht="12.75" hidden="1"/>
    <row r="13870" ht="12.75" hidden="1"/>
    <row r="13871" ht="12.75" hidden="1"/>
    <row r="13872" ht="12.75" hidden="1"/>
    <row r="13873" ht="12.75" hidden="1"/>
    <row r="13874" ht="12.75" hidden="1"/>
    <row r="13875" ht="12.75" hidden="1"/>
    <row r="13876" ht="12.75" hidden="1"/>
    <row r="13877" ht="12.75" hidden="1"/>
    <row r="13878" ht="12.75" hidden="1"/>
    <row r="13879" ht="12.75" hidden="1"/>
    <row r="13880" ht="12.75" hidden="1"/>
    <row r="13881" ht="12.75" hidden="1"/>
    <row r="13882" ht="12.75" hidden="1"/>
    <row r="13883" ht="12.75" hidden="1"/>
    <row r="13884" ht="12.75" hidden="1"/>
    <row r="13885" ht="12.75" hidden="1"/>
    <row r="13886" ht="12.75" hidden="1"/>
    <row r="13887" ht="12.75" hidden="1"/>
    <row r="13888" ht="12.75" hidden="1"/>
    <row r="13889" ht="12.75" hidden="1"/>
    <row r="13890" ht="12.75" hidden="1"/>
    <row r="13891" ht="12.75" hidden="1"/>
    <row r="13892" ht="12.75" hidden="1"/>
    <row r="13893" ht="12.75" hidden="1"/>
    <row r="13894" ht="12.75" hidden="1"/>
    <row r="13895" ht="12.75" hidden="1"/>
    <row r="13896" ht="12.75" hidden="1"/>
    <row r="13897" ht="12.75" hidden="1"/>
    <row r="13898" ht="12.75" hidden="1"/>
    <row r="13899" ht="12.75" hidden="1"/>
    <row r="13900" ht="12.75" hidden="1"/>
    <row r="13901" ht="12.75" hidden="1"/>
    <row r="13902" ht="12.75" hidden="1"/>
    <row r="13903" ht="12.75" hidden="1"/>
    <row r="13904" ht="12.75" hidden="1"/>
    <row r="13905" ht="12.75" hidden="1"/>
    <row r="13906" ht="12.75" hidden="1"/>
    <row r="13907" ht="12.75" hidden="1"/>
    <row r="13908" ht="12.75" hidden="1"/>
    <row r="13909" ht="12.75" hidden="1"/>
    <row r="13910" ht="12.75" hidden="1"/>
    <row r="13911" ht="12.75" hidden="1"/>
    <row r="13912" ht="12.75" hidden="1"/>
    <row r="13913" ht="12.75" hidden="1"/>
    <row r="13914" ht="12.75" hidden="1"/>
    <row r="13915" ht="12.75" hidden="1"/>
    <row r="13916" ht="12.75" hidden="1"/>
    <row r="13917" ht="12.75" hidden="1"/>
    <row r="13918" ht="12.75" hidden="1"/>
    <row r="13919" ht="12.75" hidden="1"/>
    <row r="13920" ht="12.75" hidden="1"/>
    <row r="13921" ht="12.75" hidden="1"/>
    <row r="13922" ht="12.75" hidden="1"/>
    <row r="13923" ht="12.75" hidden="1"/>
    <row r="13924" ht="12.75" hidden="1"/>
    <row r="13925" ht="12.75" hidden="1"/>
    <row r="13926" ht="12.75" hidden="1"/>
    <row r="13927" ht="12.75" hidden="1"/>
    <row r="13928" ht="12.75" hidden="1"/>
    <row r="13929" ht="12.75" hidden="1"/>
    <row r="13930" ht="12.75" hidden="1"/>
    <row r="13931" ht="12.75" hidden="1"/>
    <row r="13932" ht="12.75" hidden="1"/>
    <row r="13933" ht="12.75" hidden="1"/>
    <row r="13934" ht="12.75" hidden="1"/>
    <row r="13935" ht="12.75" hidden="1"/>
    <row r="13936" ht="12.75" hidden="1"/>
    <row r="13937" ht="12.75" hidden="1"/>
    <row r="13938" ht="12.75" hidden="1"/>
    <row r="13939" ht="12.75" hidden="1"/>
    <row r="13940" ht="12.75" hidden="1"/>
    <row r="13941" ht="12.75" hidden="1"/>
    <row r="13942" ht="12.75" hidden="1"/>
    <row r="13943" ht="12.75" hidden="1"/>
    <row r="13944" ht="12.75" hidden="1"/>
    <row r="13945" ht="12.75" hidden="1"/>
    <row r="13946" ht="12.75" hidden="1"/>
    <row r="13947" ht="12.75" hidden="1"/>
    <row r="13948" ht="12.75" hidden="1"/>
    <row r="13949" ht="12.75" hidden="1"/>
    <row r="13950" ht="12.75" hidden="1"/>
    <row r="13951" ht="12.75" hidden="1"/>
    <row r="13952" ht="12.75" hidden="1"/>
    <row r="13953" ht="12.75" hidden="1"/>
    <row r="13954" ht="12.75" hidden="1"/>
    <row r="13955" ht="12.75" hidden="1"/>
    <row r="13956" ht="12.75" hidden="1"/>
    <row r="13957" ht="12.75" hidden="1"/>
    <row r="13958" ht="12.75" hidden="1"/>
    <row r="13959" ht="12.75" hidden="1"/>
    <row r="13960" ht="12.75" hidden="1"/>
    <row r="13961" ht="12.75" hidden="1"/>
    <row r="13962" ht="12.75" hidden="1"/>
    <row r="13963" ht="12.75" hidden="1"/>
    <row r="13964" ht="12.75" hidden="1"/>
    <row r="13965" ht="12.75" hidden="1"/>
    <row r="13966" ht="12.75" hidden="1"/>
    <row r="13967" ht="12.75" hidden="1"/>
    <row r="13968" ht="12.75" hidden="1"/>
    <row r="13969" ht="12.75" hidden="1"/>
    <row r="13970" ht="12.75" hidden="1"/>
    <row r="13971" ht="12.75" hidden="1"/>
    <row r="13972" ht="12.75" hidden="1"/>
    <row r="13973" ht="12.75" hidden="1"/>
    <row r="13974" ht="12.75" hidden="1"/>
    <row r="13975" ht="12.75" hidden="1"/>
    <row r="13976" ht="12.75" hidden="1"/>
    <row r="13977" ht="12.75" hidden="1"/>
    <row r="13978" ht="12.75" hidden="1"/>
    <row r="13979" ht="12.75" hidden="1"/>
    <row r="13980" ht="12.75" hidden="1"/>
    <row r="13981" ht="12.75" hidden="1"/>
    <row r="13982" ht="12.75" hidden="1"/>
    <row r="13983" ht="12.75" hidden="1"/>
    <row r="13984" ht="12.75" hidden="1"/>
    <row r="13985" ht="12.75" hidden="1"/>
    <row r="13986" ht="12.75" hidden="1"/>
    <row r="13987" ht="12.75" hidden="1"/>
    <row r="13988" ht="12.75" hidden="1"/>
    <row r="13989" ht="12.75" hidden="1"/>
    <row r="13990" ht="12.75" hidden="1"/>
    <row r="13991" ht="12.75" hidden="1"/>
    <row r="13992" ht="12.75" hidden="1"/>
    <row r="13993" ht="12.75" hidden="1"/>
    <row r="13994" ht="12.75" hidden="1"/>
    <row r="13995" ht="12.75" hidden="1"/>
    <row r="13996" ht="12.75" hidden="1"/>
    <row r="13997" ht="12.75" hidden="1"/>
    <row r="13998" ht="12.75" hidden="1"/>
    <row r="13999" ht="12.75" hidden="1"/>
    <row r="14000" ht="12.75" hidden="1"/>
    <row r="14001" ht="12.75" hidden="1"/>
    <row r="14002" ht="12.75" hidden="1"/>
    <row r="14003" ht="12.75" hidden="1"/>
    <row r="14004" ht="12.75" hidden="1"/>
    <row r="14005" ht="12.75" hidden="1"/>
    <row r="14006" ht="12.75" hidden="1"/>
    <row r="14007" ht="12.75" hidden="1"/>
    <row r="14008" ht="12.75" hidden="1"/>
    <row r="14009" ht="12.75" hidden="1"/>
    <row r="14010" ht="12.75" hidden="1"/>
    <row r="14011" ht="12.75" hidden="1"/>
    <row r="14012" ht="12.75" hidden="1"/>
    <row r="14013" ht="12.75" hidden="1"/>
    <row r="14014" ht="12.75" hidden="1"/>
    <row r="14015" ht="12.75" hidden="1"/>
    <row r="14016" ht="12.75" hidden="1"/>
    <row r="14017" ht="12.75" hidden="1"/>
    <row r="14018" ht="12.75" hidden="1"/>
    <row r="14019" ht="12.75" hidden="1"/>
    <row r="14020" ht="12.75" hidden="1"/>
    <row r="14021" ht="12.75" hidden="1"/>
    <row r="14022" ht="12.75" hidden="1"/>
    <row r="14023" ht="12.75" hidden="1"/>
    <row r="14024" ht="12.75" hidden="1"/>
    <row r="14025" ht="12.75" hidden="1"/>
    <row r="14026" ht="12.75" hidden="1"/>
    <row r="14027" ht="12.75" hidden="1"/>
    <row r="14028" ht="12.75" hidden="1"/>
    <row r="14029" ht="12.75" hidden="1"/>
    <row r="14030" ht="12.75" hidden="1"/>
    <row r="14031" ht="12.75" hidden="1"/>
    <row r="14032" ht="12.75" hidden="1"/>
    <row r="14033" ht="12.75" hidden="1"/>
    <row r="14034" ht="12.75" hidden="1"/>
    <row r="14035" ht="12.75" hidden="1"/>
    <row r="14036" ht="12.75" hidden="1"/>
    <row r="14037" ht="12.75" hidden="1"/>
    <row r="14038" ht="12.75" hidden="1"/>
    <row r="14039" ht="12.75" hidden="1"/>
    <row r="14040" ht="12.75" hidden="1"/>
    <row r="14041" ht="12.75" hidden="1"/>
    <row r="14042" ht="12.75" hidden="1"/>
    <row r="14043" ht="12.75" hidden="1"/>
    <row r="14044" ht="12.75" hidden="1"/>
    <row r="14045" ht="12.75" hidden="1"/>
    <row r="14046" ht="12.75" hidden="1"/>
    <row r="14047" ht="12.75" hidden="1"/>
    <row r="14048" ht="12.75" hidden="1"/>
    <row r="14049" ht="12.75" hidden="1"/>
    <row r="14050" ht="12.75" hidden="1"/>
    <row r="14051" ht="12.75" hidden="1"/>
    <row r="14052" ht="12.75" hidden="1"/>
    <row r="14053" ht="12.75" hidden="1"/>
    <row r="14054" ht="12.75" hidden="1"/>
    <row r="14055" ht="12.75" hidden="1"/>
    <row r="14056" ht="12.75" hidden="1"/>
    <row r="14057" ht="12.75" hidden="1"/>
    <row r="14058" ht="12.75" hidden="1"/>
    <row r="14059" ht="12.75" hidden="1"/>
    <row r="14060" ht="12.75" hidden="1"/>
    <row r="14061" ht="12.75" hidden="1"/>
    <row r="14062" ht="12.75" hidden="1"/>
    <row r="14063" ht="12.75" hidden="1"/>
    <row r="14064" ht="12.75" hidden="1"/>
    <row r="14065" ht="12.75" hidden="1"/>
    <row r="14066" ht="12.75" hidden="1"/>
    <row r="14067" ht="12.75" hidden="1"/>
    <row r="14068" ht="12.75" hidden="1"/>
    <row r="14069" ht="12.75" hidden="1"/>
    <row r="14070" ht="12.75" hidden="1"/>
    <row r="14071" ht="12.75" hidden="1"/>
    <row r="14072" ht="12.75" hidden="1"/>
    <row r="14073" ht="12.75" hidden="1"/>
    <row r="14074" ht="12.75" hidden="1"/>
    <row r="14075" ht="12.75" hidden="1"/>
    <row r="14076" ht="12.75" hidden="1"/>
    <row r="14077" ht="12.75" hidden="1"/>
    <row r="14078" ht="12.75" hidden="1"/>
    <row r="14079" ht="12.75" hidden="1"/>
    <row r="14080" ht="12.75" hidden="1"/>
    <row r="14081" ht="12.75" hidden="1"/>
    <row r="14082" ht="12.75" hidden="1"/>
    <row r="14083" ht="12.75" hidden="1"/>
    <row r="14084" ht="12.75" hidden="1"/>
    <row r="14085" ht="12.75" hidden="1"/>
    <row r="14086" ht="12.75" hidden="1"/>
    <row r="14087" ht="12.75" hidden="1"/>
    <row r="14088" ht="12.75" hidden="1"/>
    <row r="14089" ht="12.75" hidden="1"/>
    <row r="14090" ht="12.75" hidden="1"/>
    <row r="14091" ht="12.75" hidden="1"/>
    <row r="14092" ht="12.75" hidden="1"/>
    <row r="14093" ht="12.75" hidden="1"/>
    <row r="14094" ht="12.75" hidden="1"/>
    <row r="14095" ht="12.75" hidden="1"/>
    <row r="14096" ht="12.75" hidden="1"/>
    <row r="14097" ht="12.75" hidden="1"/>
    <row r="14098" ht="12.75" hidden="1"/>
    <row r="14099" ht="12.75" hidden="1"/>
    <row r="14100" ht="12.75" hidden="1"/>
    <row r="14101" ht="12.75" hidden="1"/>
    <row r="14102" ht="12.75" hidden="1"/>
    <row r="14103" ht="12.75" hidden="1"/>
    <row r="14104" ht="12.75" hidden="1"/>
    <row r="14105" ht="12.75" hidden="1"/>
    <row r="14106" ht="12.75" hidden="1"/>
    <row r="14107" ht="12.75" hidden="1"/>
    <row r="14108" ht="12.75" hidden="1"/>
    <row r="14109" ht="12.75" hidden="1"/>
    <row r="14110" ht="12.75" hidden="1"/>
    <row r="14111" ht="12.75" hidden="1"/>
    <row r="14112" ht="12.75" hidden="1"/>
    <row r="14113" ht="12.75" hidden="1"/>
    <row r="14114" ht="12.75" hidden="1"/>
    <row r="14115" ht="12.75" hidden="1"/>
    <row r="14116" ht="12.75" hidden="1"/>
    <row r="14117" ht="12.75" hidden="1"/>
    <row r="14118" ht="12.75" hidden="1"/>
    <row r="14119" ht="12.75" hidden="1"/>
    <row r="14120" ht="12.75" hidden="1"/>
    <row r="14121" ht="12.75" hidden="1"/>
    <row r="14122" ht="12.75" hidden="1"/>
    <row r="14123" ht="12.75" hidden="1"/>
    <row r="14124" ht="12.75" hidden="1"/>
    <row r="14125" ht="12.75" hidden="1"/>
    <row r="14126" ht="12.75" hidden="1"/>
    <row r="14127" ht="12.75" hidden="1"/>
    <row r="14128" ht="12.75" hidden="1"/>
    <row r="14129" ht="12.75" hidden="1"/>
    <row r="14130" ht="12.75" hidden="1"/>
    <row r="14131" ht="12.75" hidden="1"/>
    <row r="14132" ht="12.75" hidden="1"/>
    <row r="14133" ht="12.75" hidden="1"/>
    <row r="14134" ht="12.75" hidden="1"/>
    <row r="14135" ht="12.75" hidden="1"/>
    <row r="14136" ht="12.75" hidden="1"/>
    <row r="14137" ht="12.75" hidden="1"/>
    <row r="14138" ht="12.75" hidden="1"/>
    <row r="14139" ht="12.75" hidden="1"/>
    <row r="14140" ht="12.75" hidden="1"/>
    <row r="14141" ht="12.75" hidden="1"/>
    <row r="14142" ht="12.75" hidden="1"/>
    <row r="14143" ht="12.75" hidden="1"/>
    <row r="14144" ht="12.75" hidden="1"/>
    <row r="14145" ht="12.75" hidden="1"/>
    <row r="14146" ht="12.75" hidden="1"/>
    <row r="14147" ht="12.75" hidden="1"/>
    <row r="14148" ht="12.75" hidden="1"/>
    <row r="14149" ht="12.75" hidden="1"/>
    <row r="14150" ht="12.75" hidden="1"/>
    <row r="14151" ht="12.75" hidden="1"/>
    <row r="14152" ht="12.75" hidden="1"/>
    <row r="14153" ht="12.75" hidden="1"/>
    <row r="14154" ht="12.75" hidden="1"/>
    <row r="14155" ht="12.75" hidden="1"/>
    <row r="14156" ht="12.75" hidden="1"/>
    <row r="14157" ht="12.75" hidden="1"/>
    <row r="14158" ht="12.75" hidden="1"/>
    <row r="14159" ht="12.75" hidden="1"/>
    <row r="14160" ht="12.75" hidden="1"/>
    <row r="14161" ht="12.75" hidden="1"/>
    <row r="14162" ht="12.75" hidden="1"/>
    <row r="14163" ht="12.75" hidden="1"/>
    <row r="14164" ht="12.75" hidden="1"/>
    <row r="14165" ht="12.75" hidden="1"/>
    <row r="14166" ht="12.75" hidden="1"/>
    <row r="14167" ht="12.75" hidden="1"/>
    <row r="14168" ht="12.75" hidden="1"/>
    <row r="14169" ht="12.75" hidden="1"/>
    <row r="14170" ht="12.75" hidden="1"/>
    <row r="14171" ht="12.75" hidden="1"/>
    <row r="14172" ht="12.75" hidden="1"/>
    <row r="14173" ht="12.75" hidden="1"/>
    <row r="14174" ht="12.75" hidden="1"/>
    <row r="14175" ht="12.75" hidden="1"/>
    <row r="14176" ht="12.75" hidden="1"/>
    <row r="14177" ht="12.75" hidden="1"/>
    <row r="14178" ht="12.75" hidden="1"/>
    <row r="14179" ht="12.75" hidden="1"/>
    <row r="14180" ht="12.75" hidden="1"/>
    <row r="14181" ht="12.75" hidden="1"/>
    <row r="14182" ht="12.75" hidden="1"/>
    <row r="14183" ht="12.75" hidden="1"/>
    <row r="14184" ht="12.75" hidden="1"/>
    <row r="14185" ht="12.75" hidden="1"/>
    <row r="14186" ht="12.75" hidden="1"/>
    <row r="14187" ht="12.75" hidden="1"/>
    <row r="14188" ht="12.75" hidden="1"/>
    <row r="14189" ht="12.75" hidden="1"/>
    <row r="14190" ht="12.75" hidden="1"/>
    <row r="14191" ht="12.75" hidden="1"/>
    <row r="14192" ht="12.75" hidden="1"/>
    <row r="14193" ht="12.75" hidden="1"/>
    <row r="14194" ht="12.75" hidden="1"/>
    <row r="14195" ht="12.75" hidden="1"/>
    <row r="14196" ht="12.75" hidden="1"/>
    <row r="14197" ht="12.75" hidden="1"/>
    <row r="14198" ht="12.75" hidden="1"/>
    <row r="14199" ht="12.75" hidden="1"/>
    <row r="14200" ht="12.75" hidden="1"/>
    <row r="14201" ht="12.75" hidden="1"/>
    <row r="14202" ht="12.75" hidden="1"/>
    <row r="14203" ht="12.75" hidden="1"/>
    <row r="14204" ht="12.75" hidden="1"/>
    <row r="14205" ht="12.75" hidden="1"/>
    <row r="14206" ht="12.75" hidden="1"/>
    <row r="14207" ht="12.75" hidden="1"/>
    <row r="14208" ht="12.75" hidden="1"/>
    <row r="14209" ht="12.75" hidden="1"/>
    <row r="14210" ht="12.75" hidden="1"/>
    <row r="14211" ht="12.75" hidden="1"/>
    <row r="14212" ht="12.75" hidden="1"/>
    <row r="14213" ht="12.75" hidden="1"/>
    <row r="14214" ht="12.75" hidden="1"/>
    <row r="14215" ht="12.75" hidden="1"/>
    <row r="14216" ht="12.75" hidden="1"/>
    <row r="14217" ht="12.75" hidden="1"/>
    <row r="14218" ht="12.75" hidden="1"/>
    <row r="14219" ht="12.75" hidden="1"/>
    <row r="14220" ht="12.75" hidden="1"/>
    <row r="14221" ht="12.75" hidden="1"/>
    <row r="14222" ht="12.75" hidden="1"/>
    <row r="14223" ht="12.75" hidden="1"/>
    <row r="14224" ht="12.75" hidden="1"/>
    <row r="14225" ht="12.75" hidden="1"/>
    <row r="14226" ht="12.75" hidden="1"/>
    <row r="14227" ht="12.75" hidden="1"/>
    <row r="14228" ht="12.75" hidden="1"/>
    <row r="14229" ht="12.75" hidden="1"/>
    <row r="14230" ht="12.75" hidden="1"/>
    <row r="14231" ht="12.75" hidden="1"/>
    <row r="14232" ht="12.75" hidden="1"/>
    <row r="14233" ht="12.75" hidden="1"/>
    <row r="14234" ht="12.75" hidden="1"/>
    <row r="14235" ht="12.75" hidden="1"/>
    <row r="14236" ht="12.75" hidden="1"/>
    <row r="14237" ht="12.75" hidden="1"/>
    <row r="14238" ht="12.75" hidden="1"/>
    <row r="14239" ht="12.75" hidden="1"/>
    <row r="14240" ht="12.75" hidden="1"/>
    <row r="14241" ht="12.75" hidden="1"/>
    <row r="14242" ht="12.75" hidden="1"/>
    <row r="14243" ht="12.75" hidden="1"/>
    <row r="14244" ht="12.75" hidden="1"/>
    <row r="14245" ht="12.75" hidden="1"/>
    <row r="14246" ht="12.75" hidden="1"/>
    <row r="14247" ht="12.75" hidden="1"/>
    <row r="14248" ht="12.75" hidden="1"/>
    <row r="14249" ht="12.75" hidden="1"/>
    <row r="14250" ht="12.75" hidden="1"/>
    <row r="14251" ht="12.75" hidden="1"/>
    <row r="14252" ht="12.75" hidden="1"/>
    <row r="14253" ht="12.75" hidden="1"/>
    <row r="14254" ht="12.75" hidden="1"/>
    <row r="14255" ht="12.75" hidden="1"/>
    <row r="14256" ht="12.75" hidden="1"/>
    <row r="14257" ht="12.75" hidden="1"/>
    <row r="14258" ht="12.75" hidden="1"/>
    <row r="14259" ht="12.75" hidden="1"/>
    <row r="14260" ht="12.75" hidden="1"/>
    <row r="14261" ht="12.75" hidden="1"/>
    <row r="14262" ht="12.75" hidden="1"/>
    <row r="14263" ht="12.75" hidden="1"/>
    <row r="14264" ht="12.75" hidden="1"/>
    <row r="14265" ht="12.75" hidden="1"/>
    <row r="14266" ht="12.75" hidden="1"/>
    <row r="14267" ht="12.75" hidden="1"/>
    <row r="14268" ht="12.75" hidden="1"/>
    <row r="14269" ht="12.75" hidden="1"/>
    <row r="14270" ht="12.75" hidden="1"/>
    <row r="14271" ht="12.75" hidden="1"/>
    <row r="14272" ht="12.75" hidden="1"/>
    <row r="14273" ht="12.75" hidden="1"/>
    <row r="14274" ht="12.75" hidden="1"/>
    <row r="14275" ht="12.75" hidden="1"/>
    <row r="14276" ht="12.75" hidden="1"/>
    <row r="14277" ht="12.75" hidden="1"/>
    <row r="14278" ht="12.75" hidden="1"/>
    <row r="14279" ht="12.75" hidden="1"/>
    <row r="14280" ht="12.75" hidden="1"/>
    <row r="14281" ht="12.75" hidden="1"/>
    <row r="14282" ht="12.75" hidden="1"/>
    <row r="14283" ht="12.75" hidden="1"/>
    <row r="14284" ht="12.75" hidden="1"/>
    <row r="14285" ht="12.75" hidden="1"/>
    <row r="14286" ht="12.75" hidden="1"/>
    <row r="14287" ht="12.75" hidden="1"/>
    <row r="14288" ht="12.75" hidden="1"/>
    <row r="14289" ht="12.75" hidden="1"/>
    <row r="14290" ht="12.75" hidden="1"/>
    <row r="14291" ht="12.75" hidden="1"/>
    <row r="14292" ht="12.75" hidden="1"/>
    <row r="14293" ht="12.75" hidden="1"/>
    <row r="14294" ht="12.75" hidden="1"/>
    <row r="14295" ht="12.75" hidden="1"/>
    <row r="14296" ht="12.75" hidden="1"/>
    <row r="14297" ht="12.75" hidden="1"/>
    <row r="14298" ht="12.75" hidden="1"/>
    <row r="14299" ht="12.75" hidden="1"/>
    <row r="14300" ht="12.75" hidden="1"/>
    <row r="14301" ht="12.75" hidden="1"/>
    <row r="14302" ht="12.75" hidden="1"/>
    <row r="14303" ht="12.75" hidden="1"/>
    <row r="14304" ht="12.75" hidden="1"/>
    <row r="14305" ht="12.75" hidden="1"/>
    <row r="14306" ht="12.75" hidden="1"/>
    <row r="14307" ht="12.75" hidden="1"/>
    <row r="14308" ht="12.75" hidden="1"/>
    <row r="14309" ht="12.75" hidden="1"/>
    <row r="14310" ht="12.75" hidden="1"/>
    <row r="14311" ht="12.75" hidden="1"/>
    <row r="14312" ht="12.75" hidden="1"/>
    <row r="14313" ht="12.75" hidden="1"/>
    <row r="14314" ht="12.75" hidden="1"/>
    <row r="14315" ht="12.75" hidden="1"/>
    <row r="14316" ht="12.75" hidden="1"/>
    <row r="14317" ht="12.75" hidden="1"/>
    <row r="14318" ht="12.75" hidden="1"/>
    <row r="14319" ht="12.75" hidden="1"/>
    <row r="14320" ht="12.75" hidden="1"/>
    <row r="14321" ht="12.75" hidden="1"/>
    <row r="14322" ht="12.75" hidden="1"/>
    <row r="14323" ht="12.75" hidden="1"/>
    <row r="14324" ht="12.75" hidden="1"/>
    <row r="14325" ht="12.75" hidden="1"/>
    <row r="14326" ht="12.75" hidden="1"/>
    <row r="14327" ht="12.75" hidden="1"/>
    <row r="14328" ht="12.75" hidden="1"/>
    <row r="14329" ht="12.75" hidden="1"/>
    <row r="14330" ht="12.75" hidden="1"/>
    <row r="14331" ht="12.75" hidden="1"/>
    <row r="14332" ht="12.75" hidden="1"/>
    <row r="14333" ht="12.75" hidden="1"/>
    <row r="14334" ht="12.75" hidden="1"/>
    <row r="14335" ht="12.75" hidden="1"/>
    <row r="14336" ht="12.75" hidden="1"/>
    <row r="14337" ht="12.75" hidden="1"/>
    <row r="14338" ht="12.75" hidden="1"/>
    <row r="14339" ht="12.75" hidden="1"/>
    <row r="14340" ht="12.75" hidden="1"/>
    <row r="14341" ht="12.75" hidden="1"/>
    <row r="14342" ht="12.75" hidden="1"/>
    <row r="14343" ht="12.75" hidden="1"/>
    <row r="14344" ht="12.75" hidden="1"/>
    <row r="14345" ht="12.75" hidden="1"/>
    <row r="14346" ht="12.75" hidden="1"/>
    <row r="14347" ht="12.75" hidden="1"/>
    <row r="14348" ht="12.75" hidden="1"/>
    <row r="14349" ht="12.75" hidden="1"/>
    <row r="14350" ht="12.75" hidden="1"/>
    <row r="14351" ht="12.75" hidden="1"/>
    <row r="14352" ht="12.75" hidden="1"/>
    <row r="14353" ht="12.75" hidden="1"/>
    <row r="14354" ht="12.75" hidden="1"/>
    <row r="14355" ht="12.75" hidden="1"/>
    <row r="14356" ht="12.75" hidden="1"/>
    <row r="14357" ht="12.75" hidden="1"/>
    <row r="14358" ht="12.75" hidden="1"/>
    <row r="14359" ht="12.75" hidden="1"/>
    <row r="14360" ht="12.75" hidden="1"/>
    <row r="14361" ht="12.75" hidden="1"/>
    <row r="14362" ht="12.75" hidden="1"/>
    <row r="14363" ht="12.75" hidden="1"/>
    <row r="14364" ht="12.75" hidden="1"/>
    <row r="14365" ht="12.75" hidden="1"/>
    <row r="14366" ht="12.75" hidden="1"/>
    <row r="14367" ht="12.75" hidden="1"/>
    <row r="14368" ht="12.75" hidden="1"/>
    <row r="14369" ht="12.75" hidden="1"/>
    <row r="14370" ht="12.75" hidden="1"/>
    <row r="14371" ht="12.75" hidden="1"/>
    <row r="14372" ht="12.75" hidden="1"/>
    <row r="14373" ht="12.75" hidden="1"/>
    <row r="14374" ht="12.75" hidden="1"/>
    <row r="14375" ht="12.75" hidden="1"/>
    <row r="14376" ht="12.75" hidden="1"/>
    <row r="14377" ht="12.75" hidden="1"/>
    <row r="14378" ht="12.75" hidden="1"/>
    <row r="14379" ht="12.75" hidden="1"/>
    <row r="14380" ht="12.75" hidden="1"/>
    <row r="14381" ht="12.75" hidden="1"/>
    <row r="14382" ht="12.75" hidden="1"/>
    <row r="14383" ht="12.75" hidden="1"/>
    <row r="14384" ht="12.75" hidden="1"/>
    <row r="14385" ht="12.75" hidden="1"/>
    <row r="14386" ht="12.75" hidden="1"/>
    <row r="14387" ht="12.75" hidden="1"/>
    <row r="14388" ht="12.75" hidden="1"/>
    <row r="14389" ht="12.75" hidden="1"/>
    <row r="14390" ht="12.75" hidden="1"/>
    <row r="14391" ht="12.75" hidden="1"/>
    <row r="14392" ht="12.75" hidden="1"/>
    <row r="14393" ht="12.75" hidden="1"/>
    <row r="14394" ht="12.75" hidden="1"/>
    <row r="14395" ht="12.75" hidden="1"/>
    <row r="14396" ht="12.75" hidden="1"/>
    <row r="14397" ht="12.75" hidden="1"/>
    <row r="14398" ht="12.75" hidden="1"/>
    <row r="14399" ht="12.75" hidden="1"/>
    <row r="14400" ht="12.75" hidden="1"/>
    <row r="14401" ht="12.75" hidden="1"/>
    <row r="14402" ht="12.75" hidden="1"/>
    <row r="14403" ht="12.75" hidden="1"/>
    <row r="14404" ht="12.75" hidden="1"/>
    <row r="14405" ht="12.75" hidden="1"/>
    <row r="14406" ht="12.75" hidden="1"/>
    <row r="14407" ht="12.75" hidden="1"/>
    <row r="14408" ht="12.75" hidden="1"/>
    <row r="14409" ht="12.75" hidden="1"/>
    <row r="14410" ht="12.75" hidden="1"/>
    <row r="14411" ht="12.75" hidden="1"/>
    <row r="14412" ht="12.75" hidden="1"/>
    <row r="14413" ht="12.75" hidden="1"/>
    <row r="14414" ht="12.75" hidden="1"/>
    <row r="14415" ht="12.75" hidden="1"/>
    <row r="14416" ht="12.75" hidden="1"/>
    <row r="14417" ht="12.75" hidden="1"/>
    <row r="14418" ht="12.75" hidden="1"/>
    <row r="14419" ht="12.75" hidden="1"/>
    <row r="14420" ht="12.75" hidden="1"/>
    <row r="14421" ht="12.75" hidden="1"/>
    <row r="14422" ht="12.75" hidden="1"/>
    <row r="14423" ht="12.75" hidden="1"/>
    <row r="14424" ht="12.75" hidden="1"/>
    <row r="14425" ht="12.75" hidden="1"/>
    <row r="14426" ht="12.75" hidden="1"/>
    <row r="14427" ht="12.75" hidden="1"/>
    <row r="14428" ht="12.75" hidden="1"/>
    <row r="14429" ht="12.75" hidden="1"/>
    <row r="14430" ht="12.75" hidden="1"/>
    <row r="14431" ht="12.75" hidden="1"/>
    <row r="14432" ht="12.75" hidden="1"/>
    <row r="14433" ht="12.75" hidden="1"/>
    <row r="14434" ht="12.75" hidden="1"/>
    <row r="14435" ht="12.75" hidden="1"/>
    <row r="14436" ht="12.75" hidden="1"/>
    <row r="14437" ht="12.75" hidden="1"/>
    <row r="14438" ht="12.75" hidden="1"/>
    <row r="14439" ht="12.75" hidden="1"/>
    <row r="14440" ht="12.75" hidden="1"/>
    <row r="14441" ht="12.75" hidden="1"/>
    <row r="14442" ht="12.75" hidden="1"/>
    <row r="14443" ht="12.75" hidden="1"/>
    <row r="14444" ht="12.75" hidden="1"/>
    <row r="14445" ht="12.75" hidden="1"/>
    <row r="14446" ht="12.75" hidden="1"/>
    <row r="14447" ht="12.75" hidden="1"/>
    <row r="14448" ht="12.75" hidden="1"/>
    <row r="14449" ht="12.75" hidden="1"/>
    <row r="14450" ht="12.75" hidden="1"/>
    <row r="14451" ht="12.75" hidden="1"/>
    <row r="14452" ht="12.75" hidden="1"/>
    <row r="14453" ht="12.75" hidden="1"/>
    <row r="14454" ht="12.75" hidden="1"/>
    <row r="14455" ht="12.75" hidden="1"/>
    <row r="14456" ht="12.75" hidden="1"/>
    <row r="14457" ht="12.75" hidden="1"/>
    <row r="14458" ht="12.75" hidden="1"/>
    <row r="14459" ht="12.75" hidden="1"/>
    <row r="14460" ht="12.75" hidden="1"/>
    <row r="14461" ht="12.75" hidden="1"/>
    <row r="14462" ht="12.75" hidden="1"/>
    <row r="14463" ht="12.75" hidden="1"/>
    <row r="14464" ht="12.75" hidden="1"/>
    <row r="14465" ht="12.75" hidden="1"/>
    <row r="14466" ht="12.75" hidden="1"/>
    <row r="14467" ht="12.75" hidden="1"/>
    <row r="14468" ht="12.75" hidden="1"/>
    <row r="14469" ht="12.75" hidden="1"/>
    <row r="14470" ht="12.75" hidden="1"/>
    <row r="14471" ht="12.75" hidden="1"/>
    <row r="14472" ht="12.75" hidden="1"/>
    <row r="14473" ht="12.75" hidden="1"/>
    <row r="14474" ht="12.75" hidden="1"/>
    <row r="14475" ht="12.75" hidden="1"/>
    <row r="14476" ht="12.75" hidden="1"/>
    <row r="14477" ht="12.75" hidden="1"/>
    <row r="14478" ht="12.75" hidden="1"/>
    <row r="14479" ht="12.75" hidden="1"/>
    <row r="14480" ht="12.75" hidden="1"/>
    <row r="14481" ht="12.75" hidden="1"/>
    <row r="14482" ht="12.75" hidden="1"/>
    <row r="14483" ht="12.75" hidden="1"/>
    <row r="14484" ht="12.75" hidden="1"/>
    <row r="14485" ht="12.75" hidden="1"/>
    <row r="14486" ht="12.75" hidden="1"/>
    <row r="14487" ht="12.75" hidden="1"/>
    <row r="14488" ht="12.75" hidden="1"/>
    <row r="14489" ht="12.75" hidden="1"/>
    <row r="14490" ht="12.75" hidden="1"/>
    <row r="14491" ht="12.75" hidden="1"/>
    <row r="14492" ht="12.75" hidden="1"/>
    <row r="14493" ht="12.75" hidden="1"/>
    <row r="14494" ht="12.75" hidden="1"/>
    <row r="14495" ht="12.75" hidden="1"/>
    <row r="14496" ht="12.75" hidden="1"/>
    <row r="14497" ht="12.75" hidden="1"/>
    <row r="14498" ht="12.75" hidden="1"/>
    <row r="14499" ht="12.75" hidden="1"/>
    <row r="14500" ht="12.75" hidden="1"/>
    <row r="14501" ht="12.75" hidden="1"/>
    <row r="14502" ht="12.75" hidden="1"/>
    <row r="14503" ht="12.75" hidden="1"/>
    <row r="14504" ht="12.75" hidden="1"/>
    <row r="14505" ht="12.75" hidden="1"/>
    <row r="14506" ht="12.75" hidden="1"/>
    <row r="14507" ht="12.75" hidden="1"/>
    <row r="14508" ht="12.75" hidden="1"/>
    <row r="14509" ht="12.75" hidden="1"/>
    <row r="14510" ht="12.75" hidden="1"/>
    <row r="14511" ht="12.75" hidden="1"/>
    <row r="14512" ht="12.75" hidden="1"/>
    <row r="14513" ht="12.75" hidden="1"/>
    <row r="14514" ht="12.75" hidden="1"/>
    <row r="14515" ht="12.75" hidden="1"/>
    <row r="14516" ht="12.75" hidden="1"/>
    <row r="14517" ht="12.75" hidden="1"/>
    <row r="14518" ht="12.75" hidden="1"/>
    <row r="14519" ht="12.75" hidden="1"/>
    <row r="14520" ht="12.75" hidden="1"/>
    <row r="14521" ht="12.75" hidden="1"/>
    <row r="14522" ht="12.75" hidden="1"/>
    <row r="14523" ht="12.75" hidden="1"/>
    <row r="14524" ht="12.75" hidden="1"/>
    <row r="14525" ht="12.75" hidden="1"/>
    <row r="14526" ht="12.75" hidden="1"/>
    <row r="14527" ht="12.75" hidden="1"/>
    <row r="14528" ht="12.75" hidden="1"/>
    <row r="14529" ht="12.75" hidden="1"/>
    <row r="14530" ht="12.75" hidden="1"/>
    <row r="14531" ht="12.75" hidden="1"/>
    <row r="14532" ht="12.75" hidden="1"/>
    <row r="14533" ht="12.75" hidden="1"/>
    <row r="14534" ht="12.75" hidden="1"/>
    <row r="14535" ht="12.75" hidden="1"/>
    <row r="14536" ht="12.75" hidden="1"/>
    <row r="14537" ht="12.75" hidden="1"/>
    <row r="14538" ht="12.75" hidden="1"/>
    <row r="14539" ht="12.75" hidden="1"/>
    <row r="14540" ht="12.75" hidden="1"/>
    <row r="14541" ht="12.75" hidden="1"/>
    <row r="14542" ht="12.75" hidden="1"/>
    <row r="14543" ht="12.75" hidden="1"/>
    <row r="14544" ht="12.75" hidden="1"/>
    <row r="14545" ht="12.75" hidden="1"/>
    <row r="14546" ht="12.75" hidden="1"/>
    <row r="14547" ht="12.75" hidden="1"/>
    <row r="14548" ht="12.75" hidden="1"/>
    <row r="14549" ht="12.75" hidden="1"/>
    <row r="14550" ht="12.75" hidden="1"/>
    <row r="14551" ht="12.75" hidden="1"/>
    <row r="14552" ht="12.75" hidden="1"/>
    <row r="14553" ht="12.75" hidden="1"/>
    <row r="14554" ht="12.75" hidden="1"/>
    <row r="14555" ht="12.75" hidden="1"/>
    <row r="14556" ht="12.75" hidden="1"/>
    <row r="14557" ht="12.75" hidden="1"/>
    <row r="14558" ht="12.75" hidden="1"/>
    <row r="14559" ht="12.75" hidden="1"/>
    <row r="14560" ht="12.75" hidden="1"/>
    <row r="14561" ht="12.75" hidden="1"/>
    <row r="14562" ht="12.75" hidden="1"/>
    <row r="14563" ht="12.75" hidden="1"/>
    <row r="14564" ht="12.75" hidden="1"/>
    <row r="14565" ht="12.75" hidden="1"/>
    <row r="14566" ht="12.75" hidden="1"/>
    <row r="14567" ht="12.75" hidden="1"/>
    <row r="14568" ht="12.75" hidden="1"/>
    <row r="14569" ht="12.75" hidden="1"/>
    <row r="14570" ht="12.75" hidden="1"/>
    <row r="14571" ht="12.75" hidden="1"/>
    <row r="14572" ht="12.75" hidden="1"/>
    <row r="14573" ht="12.75" hidden="1"/>
    <row r="14574" ht="12.75" hidden="1"/>
    <row r="14575" ht="12.75" hidden="1"/>
    <row r="14576" ht="12.75" hidden="1"/>
    <row r="14577" ht="12.75" hidden="1"/>
    <row r="14578" ht="12.75" hidden="1"/>
    <row r="14579" ht="12.75" hidden="1"/>
    <row r="14580" ht="12.75" hidden="1"/>
    <row r="14581" ht="12.75" hidden="1"/>
    <row r="14582" ht="12.75" hidden="1"/>
    <row r="14583" ht="12.75" hidden="1"/>
    <row r="14584" ht="12.75" hidden="1"/>
    <row r="14585" ht="12.75" hidden="1"/>
    <row r="14586" ht="12.75" hidden="1"/>
    <row r="14587" ht="12.75" hidden="1"/>
    <row r="14588" ht="12.75" hidden="1"/>
    <row r="14589" ht="12.75" hidden="1"/>
    <row r="14590" ht="12.75" hidden="1"/>
    <row r="14591" ht="12.75" hidden="1"/>
    <row r="14592" ht="12.75" hidden="1"/>
    <row r="14593" ht="12.75" hidden="1"/>
    <row r="14594" ht="12.75" hidden="1"/>
    <row r="14595" ht="12.75" hidden="1"/>
    <row r="14596" ht="12.75" hidden="1"/>
    <row r="14597" ht="12.75" hidden="1"/>
    <row r="14598" ht="12.75" hidden="1"/>
    <row r="14599" ht="12.75" hidden="1"/>
    <row r="14600" ht="12.75" hidden="1"/>
    <row r="14601" ht="12.75" hidden="1"/>
    <row r="14602" ht="12.75" hidden="1"/>
    <row r="14603" ht="12.75" hidden="1"/>
    <row r="14604" ht="12.75" hidden="1"/>
    <row r="14605" ht="12.75" hidden="1"/>
    <row r="14606" ht="12.75" hidden="1"/>
    <row r="14607" ht="12.75" hidden="1"/>
    <row r="14608" ht="12.75" hidden="1"/>
    <row r="14609" ht="12.75" hidden="1"/>
    <row r="14610" ht="12.75" hidden="1"/>
    <row r="14611" ht="12.75" hidden="1"/>
    <row r="14612" ht="12.75" hidden="1"/>
    <row r="14613" ht="12.75" hidden="1"/>
    <row r="14614" ht="12.75" hidden="1"/>
    <row r="14615" ht="12.75" hidden="1"/>
    <row r="14616" ht="12.75" hidden="1"/>
    <row r="14617" ht="12.75" hidden="1"/>
    <row r="14618" ht="12.75" hidden="1"/>
    <row r="14619" ht="12.75" hidden="1"/>
    <row r="14620" ht="12.75" hidden="1"/>
    <row r="14621" ht="12.75" hidden="1"/>
    <row r="14622" ht="12.75" hidden="1"/>
    <row r="14623" ht="12.75" hidden="1"/>
    <row r="14624" ht="12.75" hidden="1"/>
    <row r="14625" ht="12.75" hidden="1"/>
    <row r="14626" ht="12.75" hidden="1"/>
    <row r="14627" ht="12.75" hidden="1"/>
    <row r="14628" ht="12.75" hidden="1"/>
    <row r="14629" ht="12.75" hidden="1"/>
    <row r="14630" ht="12.75" hidden="1"/>
    <row r="14631" ht="12.75" hidden="1"/>
    <row r="14632" ht="12.75" hidden="1"/>
    <row r="14633" ht="12.75" hidden="1"/>
    <row r="14634" ht="12.75" hidden="1"/>
    <row r="14635" ht="12.75" hidden="1"/>
    <row r="14636" ht="12.75" hidden="1"/>
    <row r="14637" ht="12.75" hidden="1"/>
    <row r="14638" ht="12.75" hidden="1"/>
    <row r="14639" ht="12.75" hidden="1"/>
    <row r="14640" ht="12.75" hidden="1"/>
    <row r="14641" ht="12.75" hidden="1"/>
    <row r="14642" ht="12.75" hidden="1"/>
    <row r="14643" ht="12.75" hidden="1"/>
    <row r="14644" ht="12.75" hidden="1"/>
    <row r="14645" ht="12.75" hidden="1"/>
    <row r="14646" ht="12.75" hidden="1"/>
    <row r="14647" ht="12.75" hidden="1"/>
    <row r="14648" ht="12.75" hidden="1"/>
    <row r="14649" ht="12.75" hidden="1"/>
    <row r="14650" ht="12.75" hidden="1"/>
    <row r="14651" ht="12.75" hidden="1"/>
    <row r="14652" ht="12.75" hidden="1"/>
    <row r="14653" ht="12.75" hidden="1"/>
    <row r="14654" ht="12.75" hidden="1"/>
    <row r="14655" ht="12.75" hidden="1"/>
    <row r="14656" ht="12.75" hidden="1"/>
    <row r="14657" ht="12.75" hidden="1"/>
    <row r="14658" ht="12.75" hidden="1"/>
    <row r="14659" ht="12.75" hidden="1"/>
    <row r="14660" ht="12.75" hidden="1"/>
    <row r="14661" ht="12.75" hidden="1"/>
    <row r="14662" ht="12.75" hidden="1"/>
    <row r="14663" ht="12.75" hidden="1"/>
    <row r="14664" ht="12.75" hidden="1"/>
    <row r="14665" ht="12.75" hidden="1"/>
    <row r="14666" ht="12.75" hidden="1"/>
    <row r="14667" ht="12.75" hidden="1"/>
    <row r="14668" ht="12.75" hidden="1"/>
    <row r="14669" ht="12.75" hidden="1"/>
    <row r="14670" ht="12.75" hidden="1"/>
    <row r="14671" ht="12.75" hidden="1"/>
    <row r="14672" ht="12.75" hidden="1"/>
    <row r="14673" ht="12.75" hidden="1"/>
    <row r="14674" ht="12.75" hidden="1"/>
    <row r="14675" ht="12.75" hidden="1"/>
    <row r="14676" ht="12.75" hidden="1"/>
    <row r="14677" ht="12.75" hidden="1"/>
    <row r="14678" ht="12.75" hidden="1"/>
    <row r="14679" ht="12.75" hidden="1"/>
    <row r="14680" ht="12.75" hidden="1"/>
    <row r="14681" ht="12.75" hidden="1"/>
    <row r="14682" ht="12.75" hidden="1"/>
    <row r="14683" ht="12.75" hidden="1"/>
    <row r="14684" ht="12.75" hidden="1"/>
    <row r="14685" ht="12.75" hidden="1"/>
    <row r="14686" ht="12.75" hidden="1"/>
    <row r="14687" ht="12.75" hidden="1"/>
    <row r="14688" ht="12.75" hidden="1"/>
    <row r="14689" ht="12.75" hidden="1"/>
    <row r="14690" ht="12.75" hidden="1"/>
    <row r="14691" ht="12.75" hidden="1"/>
    <row r="14692" ht="12.75" hidden="1"/>
    <row r="14693" ht="12.75" hidden="1"/>
    <row r="14694" ht="12.75" hidden="1"/>
    <row r="14695" ht="12.75" hidden="1"/>
    <row r="14696" ht="12.75" hidden="1"/>
    <row r="14697" ht="12.75" hidden="1"/>
    <row r="14698" ht="12.75" hidden="1"/>
    <row r="14699" ht="12.75" hidden="1"/>
    <row r="14700" ht="12.75" hidden="1"/>
    <row r="14701" ht="12.75" hidden="1"/>
    <row r="14702" ht="12.75" hidden="1"/>
    <row r="14703" ht="12.75" hidden="1"/>
    <row r="14704" ht="12.75" hidden="1"/>
    <row r="14705" ht="12.75" hidden="1"/>
    <row r="14706" ht="12.75" hidden="1"/>
    <row r="14707" ht="12.75" hidden="1"/>
    <row r="14708" ht="12.75" hidden="1"/>
    <row r="14709" ht="12.75" hidden="1"/>
    <row r="14710" ht="12.75" hidden="1"/>
    <row r="14711" ht="12.75" hidden="1"/>
    <row r="14712" ht="12.75" hidden="1"/>
    <row r="14713" ht="12.75" hidden="1"/>
    <row r="14714" ht="12.75" hidden="1"/>
    <row r="14715" ht="12.75" hidden="1"/>
    <row r="14716" ht="12.75" hidden="1"/>
    <row r="14717" ht="12.75" hidden="1"/>
    <row r="14718" ht="12.75" hidden="1"/>
    <row r="14719" ht="12.75" hidden="1"/>
    <row r="14720" ht="12.75" hidden="1"/>
    <row r="14721" ht="12.75" hidden="1"/>
    <row r="14722" ht="12.75" hidden="1"/>
    <row r="14723" ht="12.75" hidden="1"/>
    <row r="14724" ht="12.75" hidden="1"/>
    <row r="14725" ht="12.75" hidden="1"/>
    <row r="14726" ht="12.75" hidden="1"/>
    <row r="14727" ht="12.75" hidden="1"/>
    <row r="14728" ht="12.75" hidden="1"/>
    <row r="14729" ht="12.75" hidden="1"/>
    <row r="14730" ht="12.75" hidden="1"/>
    <row r="14731" ht="12.75" hidden="1"/>
    <row r="14732" ht="12.75" hidden="1"/>
    <row r="14733" ht="12.75" hidden="1"/>
    <row r="14734" ht="12.75" hidden="1"/>
    <row r="14735" ht="12.75" hidden="1"/>
    <row r="14736" ht="12.75" hidden="1"/>
    <row r="14737" ht="12.75" hidden="1"/>
    <row r="14738" ht="12.75" hidden="1"/>
    <row r="14739" ht="12.75" hidden="1"/>
    <row r="14740" ht="12.75" hidden="1"/>
    <row r="14741" ht="12.75" hidden="1"/>
    <row r="14742" ht="12.75" hidden="1"/>
    <row r="14743" ht="12.75" hidden="1"/>
    <row r="14744" ht="12.75" hidden="1"/>
    <row r="14745" ht="12.75" hidden="1"/>
    <row r="14746" ht="12.75" hidden="1"/>
    <row r="14747" ht="12.75" hidden="1"/>
    <row r="14748" ht="12.75" hidden="1"/>
    <row r="14749" ht="12.75" hidden="1"/>
    <row r="14750" ht="12.75" hidden="1"/>
    <row r="14751" ht="12.75" hidden="1"/>
    <row r="14752" ht="12.75" hidden="1"/>
    <row r="14753" ht="12.75" hidden="1"/>
    <row r="14754" ht="12.75" hidden="1"/>
    <row r="14755" ht="12.75" hidden="1"/>
    <row r="14756" ht="12.75" hidden="1"/>
    <row r="14757" ht="12.75" hidden="1"/>
    <row r="14758" ht="12.75" hidden="1"/>
    <row r="14759" ht="12.75" hidden="1"/>
    <row r="14760" ht="12.75" hidden="1"/>
    <row r="14761" ht="12.75" hidden="1"/>
    <row r="14762" ht="12.75" hidden="1"/>
    <row r="14763" ht="12.75" hidden="1"/>
    <row r="14764" ht="12.75" hidden="1"/>
    <row r="14765" ht="12.75" hidden="1"/>
    <row r="14766" ht="12.75" hidden="1"/>
    <row r="14767" ht="12.75" hidden="1"/>
    <row r="14768" ht="12.75" hidden="1"/>
    <row r="14769" ht="12.75" hidden="1"/>
    <row r="14770" ht="12.75" hidden="1"/>
    <row r="14771" ht="12.75" hidden="1"/>
    <row r="14772" ht="12.75" hidden="1"/>
    <row r="14773" ht="12.75" hidden="1"/>
    <row r="14774" ht="12.75" hidden="1"/>
    <row r="14775" ht="12.75" hidden="1"/>
    <row r="14776" ht="12.75" hidden="1"/>
    <row r="14777" ht="12.75" hidden="1"/>
    <row r="14778" ht="12.75" hidden="1"/>
    <row r="14779" ht="12.75" hidden="1"/>
    <row r="14780" ht="12.75" hidden="1"/>
    <row r="14781" ht="12.75" hidden="1"/>
    <row r="14782" ht="12.75" hidden="1"/>
    <row r="14783" ht="12.75" hidden="1"/>
    <row r="14784" ht="12.75" hidden="1"/>
    <row r="14785" ht="12.75" hidden="1"/>
    <row r="14786" ht="12.75" hidden="1"/>
    <row r="14787" ht="12.75" hidden="1"/>
    <row r="14788" ht="12.75" hidden="1"/>
    <row r="14789" ht="12.75" hidden="1"/>
    <row r="14790" ht="12.75" hidden="1"/>
    <row r="14791" ht="12.75" hidden="1"/>
    <row r="14792" ht="12.75" hidden="1"/>
    <row r="14793" ht="12.75" hidden="1"/>
    <row r="14794" ht="12.75" hidden="1"/>
    <row r="14795" ht="12.75" hidden="1"/>
    <row r="14796" ht="12.75" hidden="1"/>
    <row r="14797" ht="12.75" hidden="1"/>
    <row r="14798" ht="12.75" hidden="1"/>
    <row r="14799" ht="12.75" hidden="1"/>
    <row r="14800" ht="12.75" hidden="1"/>
    <row r="14801" ht="12.75" hidden="1"/>
    <row r="14802" ht="12.75" hidden="1"/>
    <row r="14803" ht="12.75" hidden="1"/>
    <row r="14804" ht="12.75" hidden="1"/>
    <row r="14805" ht="12.75" hidden="1"/>
    <row r="14806" ht="12.75" hidden="1"/>
    <row r="14807" ht="12.75" hidden="1"/>
    <row r="14808" ht="12.75" hidden="1"/>
    <row r="14809" ht="12.75" hidden="1"/>
    <row r="14810" ht="12.75" hidden="1"/>
    <row r="14811" ht="12.75" hidden="1"/>
    <row r="14812" ht="12.75" hidden="1"/>
    <row r="14813" ht="12.75" hidden="1"/>
    <row r="14814" ht="12.75" hidden="1"/>
    <row r="14815" ht="12.75" hidden="1"/>
    <row r="14816" ht="12.75" hidden="1"/>
    <row r="14817" ht="12.75" hidden="1"/>
    <row r="14818" ht="12.75" hidden="1"/>
    <row r="14819" ht="12.75" hidden="1"/>
    <row r="14820" ht="12.75" hidden="1"/>
    <row r="14821" ht="12.75" hidden="1"/>
    <row r="14822" ht="12.75" hidden="1"/>
    <row r="14823" ht="12.75" hidden="1"/>
    <row r="14824" ht="12.75" hidden="1"/>
    <row r="14825" ht="12.75" hidden="1"/>
    <row r="14826" ht="12.75" hidden="1"/>
    <row r="14827" ht="12.75" hidden="1"/>
    <row r="14828" ht="12.75" hidden="1"/>
    <row r="14829" ht="12.75" hidden="1"/>
    <row r="14830" ht="12.75" hidden="1"/>
    <row r="14831" ht="12.75" hidden="1"/>
    <row r="14832" ht="12.75" hidden="1"/>
    <row r="14833" ht="12.75" hidden="1"/>
    <row r="14834" ht="12.75" hidden="1"/>
    <row r="14835" ht="12.75" hidden="1"/>
    <row r="14836" ht="12.75" hidden="1"/>
    <row r="14837" ht="12.75" hidden="1"/>
    <row r="14838" ht="12.75" hidden="1"/>
    <row r="14839" ht="12.75" hidden="1"/>
    <row r="14840" ht="12.75" hidden="1"/>
    <row r="14841" ht="12.75" hidden="1"/>
    <row r="14842" ht="12.75" hidden="1"/>
    <row r="14843" ht="12.75" hidden="1"/>
    <row r="14844" ht="12.75" hidden="1"/>
    <row r="14845" ht="12.75" hidden="1"/>
    <row r="14846" ht="12.75" hidden="1"/>
    <row r="14847" ht="12.75" hidden="1"/>
    <row r="14848" ht="12.75" hidden="1"/>
    <row r="14849" ht="12.75" hidden="1"/>
    <row r="14850" ht="12.75" hidden="1"/>
    <row r="14851" ht="12.75" hidden="1"/>
    <row r="14852" ht="12.75" hidden="1"/>
    <row r="14853" ht="12.75" hidden="1"/>
    <row r="14854" ht="12.75" hidden="1"/>
    <row r="14855" ht="12.75" hidden="1"/>
    <row r="14856" ht="12.75" hidden="1"/>
    <row r="14857" ht="12.75" hidden="1"/>
    <row r="14858" ht="12.75" hidden="1"/>
    <row r="14859" ht="12.75" hidden="1"/>
    <row r="14860" ht="12.75" hidden="1"/>
    <row r="14861" ht="12.75" hidden="1"/>
    <row r="14862" ht="12.75" hidden="1"/>
    <row r="14863" ht="12.75" hidden="1"/>
    <row r="14864" ht="12.75" hidden="1"/>
    <row r="14865" ht="12.75" hidden="1"/>
    <row r="14866" ht="12.75" hidden="1"/>
    <row r="14867" ht="12.75" hidden="1"/>
    <row r="14868" ht="12.75" hidden="1"/>
    <row r="14869" ht="12.75" hidden="1"/>
    <row r="14870" ht="12.75" hidden="1"/>
    <row r="14871" ht="12.75" hidden="1"/>
    <row r="14872" ht="12.75" hidden="1"/>
    <row r="14873" ht="12.75" hidden="1"/>
    <row r="14874" ht="12.75" hidden="1"/>
    <row r="14875" ht="12.75" hidden="1"/>
    <row r="14876" ht="12.75" hidden="1"/>
    <row r="14877" ht="12.75" hidden="1"/>
    <row r="14878" ht="12.75" hidden="1"/>
    <row r="14879" ht="12.75" hidden="1"/>
    <row r="14880" ht="12.75" hidden="1"/>
    <row r="14881" ht="12.75" hidden="1"/>
    <row r="14882" ht="12.75" hidden="1"/>
    <row r="14883" ht="12.75" hidden="1"/>
    <row r="14884" ht="12.75" hidden="1"/>
    <row r="14885" ht="12.75" hidden="1"/>
    <row r="14886" ht="12.75" hidden="1"/>
    <row r="14887" ht="12.75" hidden="1"/>
    <row r="14888" ht="12.75" hidden="1"/>
    <row r="14889" ht="12.75" hidden="1"/>
    <row r="14890" ht="12.75" hidden="1"/>
    <row r="14891" ht="12.75" hidden="1"/>
    <row r="14892" ht="12.75" hidden="1"/>
    <row r="14893" ht="12.75" hidden="1"/>
    <row r="14894" ht="12.75" hidden="1"/>
    <row r="14895" ht="12.75" hidden="1"/>
    <row r="14896" ht="12.75" hidden="1"/>
    <row r="14897" ht="12.75" hidden="1"/>
    <row r="14898" ht="12.75" hidden="1"/>
    <row r="14899" ht="12.75" hidden="1"/>
    <row r="14900" ht="12.75" hidden="1"/>
    <row r="14901" ht="12.75" hidden="1"/>
    <row r="14902" ht="12.75" hidden="1"/>
    <row r="14903" ht="12.75" hidden="1"/>
    <row r="14904" ht="12.75" hidden="1"/>
    <row r="14905" ht="12.75" hidden="1"/>
    <row r="14906" ht="12.75" hidden="1"/>
    <row r="14907" ht="12.75" hidden="1"/>
    <row r="14908" ht="12.75" hidden="1"/>
    <row r="14909" ht="12.75" hidden="1"/>
    <row r="14910" ht="12.75" hidden="1"/>
    <row r="14911" ht="12.75" hidden="1"/>
    <row r="14912" ht="12.75" hidden="1"/>
    <row r="14913" ht="12.75" hidden="1"/>
    <row r="14914" ht="12.75" hidden="1"/>
    <row r="14915" ht="12.75" hidden="1"/>
    <row r="14916" ht="12.75" hidden="1"/>
    <row r="14917" ht="12.75" hidden="1"/>
    <row r="14918" ht="12.75" hidden="1"/>
    <row r="14919" ht="12.75" hidden="1"/>
    <row r="14920" ht="12.75" hidden="1"/>
    <row r="14921" ht="12.75" hidden="1"/>
    <row r="14922" ht="12.75" hidden="1"/>
    <row r="14923" ht="12.75" hidden="1"/>
    <row r="14924" ht="12.75" hidden="1"/>
    <row r="14925" ht="12.75" hidden="1"/>
    <row r="14926" ht="12.75" hidden="1"/>
    <row r="14927" ht="12.75" hidden="1"/>
    <row r="14928" ht="12.75" hidden="1"/>
    <row r="14929" ht="12.75" hidden="1"/>
    <row r="14930" ht="12.75" hidden="1"/>
    <row r="14931" ht="12.75" hidden="1"/>
    <row r="14932" ht="12.75" hidden="1"/>
    <row r="14933" ht="12.75" hidden="1"/>
    <row r="14934" ht="12.75" hidden="1"/>
    <row r="14935" ht="12.75" hidden="1"/>
    <row r="14936" ht="12.75" hidden="1"/>
    <row r="14937" ht="12.75" hidden="1"/>
    <row r="14938" ht="12.75" hidden="1"/>
    <row r="14939" ht="12.75" hidden="1"/>
    <row r="14940" ht="12.75" hidden="1"/>
    <row r="14941" ht="12.75" hidden="1"/>
    <row r="14942" ht="12.75" hidden="1"/>
    <row r="14943" ht="12.75" hidden="1"/>
    <row r="14944" ht="12.75" hidden="1"/>
    <row r="14945" ht="12.75" hidden="1"/>
    <row r="14946" ht="12.75" hidden="1"/>
    <row r="14947" ht="12.75" hidden="1"/>
    <row r="14948" ht="12.75" hidden="1"/>
    <row r="14949" ht="12.75" hidden="1"/>
    <row r="14950" ht="12.75" hidden="1"/>
    <row r="14951" ht="12.75" hidden="1"/>
    <row r="14952" ht="12.75" hidden="1"/>
    <row r="14953" ht="12.75" hidden="1"/>
    <row r="14954" ht="12.75" hidden="1"/>
    <row r="14955" ht="12.75" hidden="1"/>
    <row r="14956" ht="12.75" hidden="1"/>
    <row r="14957" ht="12.75" hidden="1"/>
    <row r="14958" ht="12.75" hidden="1"/>
    <row r="14959" ht="12.75" hidden="1"/>
    <row r="14960" ht="12.75" hidden="1"/>
    <row r="14961" ht="12.75" hidden="1"/>
    <row r="14962" ht="12.75" hidden="1"/>
    <row r="14963" ht="12.75" hidden="1"/>
    <row r="14964" ht="12.75" hidden="1"/>
    <row r="14965" ht="12.75" hidden="1"/>
    <row r="14966" ht="12.75" hidden="1"/>
    <row r="14967" ht="12.75" hidden="1"/>
    <row r="14968" ht="12.75" hidden="1"/>
    <row r="14969" ht="12.75" hidden="1"/>
    <row r="14970" ht="12.75" hidden="1"/>
    <row r="14971" ht="12.75" hidden="1"/>
    <row r="14972" ht="12.75" hidden="1"/>
    <row r="14973" ht="12.75" hidden="1"/>
    <row r="14974" ht="12.75" hidden="1"/>
    <row r="14975" ht="12.75" hidden="1"/>
    <row r="14976" ht="12.75" hidden="1"/>
    <row r="14977" ht="12.75" hidden="1"/>
    <row r="14978" ht="12.75" hidden="1"/>
    <row r="14979" ht="12.75" hidden="1"/>
    <row r="14980" ht="12.75" hidden="1"/>
    <row r="14981" ht="12.75" hidden="1"/>
    <row r="14982" ht="12.75" hidden="1"/>
    <row r="14983" ht="12.75" hidden="1"/>
    <row r="14984" ht="12.75" hidden="1"/>
    <row r="14985" ht="12.75" hidden="1"/>
    <row r="14986" ht="12.75" hidden="1"/>
    <row r="14987" ht="12.75" hidden="1"/>
    <row r="14988" ht="12.75" hidden="1"/>
    <row r="14989" ht="12.75" hidden="1"/>
    <row r="14990" ht="12.75" hidden="1"/>
    <row r="14991" ht="12.75" hidden="1"/>
    <row r="14992" ht="12.75" hidden="1"/>
    <row r="14993" ht="12.75" hidden="1"/>
    <row r="14994" ht="12.75" hidden="1"/>
    <row r="14995" ht="12.75" hidden="1"/>
    <row r="14996" ht="12.75" hidden="1"/>
    <row r="14997" ht="12.75" hidden="1"/>
    <row r="14998" ht="12.75" hidden="1"/>
    <row r="14999" ht="12.75" hidden="1"/>
    <row r="15000" ht="12.75" hidden="1"/>
    <row r="15001" ht="12.75" hidden="1"/>
    <row r="15002" ht="12.75" hidden="1"/>
    <row r="15003" ht="12.75" hidden="1"/>
    <row r="15004" ht="12.75" hidden="1"/>
    <row r="15005" ht="12.75" hidden="1"/>
    <row r="15006" ht="12.75" hidden="1"/>
    <row r="15007" ht="12.75" hidden="1"/>
    <row r="15008" ht="12.75" hidden="1"/>
    <row r="15009" ht="12.75" hidden="1"/>
    <row r="15010" ht="12.75" hidden="1"/>
    <row r="15011" ht="12.75" hidden="1"/>
    <row r="15012" ht="12.75" hidden="1"/>
    <row r="15013" ht="12.75" hidden="1"/>
    <row r="15014" ht="12.75" hidden="1"/>
    <row r="15015" ht="12.75" hidden="1"/>
    <row r="15016" ht="12.75" hidden="1"/>
    <row r="15017" ht="12.75" hidden="1"/>
    <row r="15018" ht="12.75" hidden="1"/>
    <row r="15019" ht="12.75" hidden="1"/>
    <row r="15020" ht="12.75" hidden="1"/>
    <row r="15021" ht="12.75" hidden="1"/>
    <row r="15022" ht="12.75" hidden="1"/>
    <row r="15023" ht="12.75" hidden="1"/>
    <row r="15024" ht="12.75" hidden="1"/>
    <row r="15025" ht="12.75" hidden="1"/>
    <row r="15026" ht="12.75" hidden="1"/>
    <row r="15027" ht="12.75" hidden="1"/>
    <row r="15028" ht="12.75" hidden="1"/>
    <row r="15029" ht="12.75" hidden="1"/>
    <row r="15030" ht="12.75" hidden="1"/>
    <row r="15031" ht="12.75" hidden="1"/>
    <row r="15032" ht="12.75" hidden="1"/>
    <row r="15033" ht="12.75" hidden="1"/>
    <row r="15034" ht="12.75" hidden="1"/>
    <row r="15035" ht="12.75" hidden="1"/>
    <row r="15036" ht="12.75" hidden="1"/>
    <row r="15037" ht="12.75" hidden="1"/>
    <row r="15038" ht="12.75" hidden="1"/>
    <row r="15039" ht="12.75" hidden="1"/>
    <row r="15040" ht="12.75" hidden="1"/>
    <row r="15041" ht="12.75" hidden="1"/>
    <row r="15042" ht="12.75" hidden="1"/>
    <row r="15043" ht="12.75" hidden="1"/>
    <row r="15044" ht="12.75" hidden="1"/>
    <row r="15045" ht="12.75" hidden="1"/>
    <row r="15046" ht="12.75" hidden="1"/>
    <row r="15047" ht="12.75" hidden="1"/>
    <row r="15048" ht="12.75" hidden="1"/>
    <row r="15049" ht="12.75" hidden="1"/>
    <row r="15050" ht="12.75" hidden="1"/>
    <row r="15051" ht="12.75" hidden="1"/>
    <row r="15052" ht="12.75" hidden="1"/>
    <row r="15053" ht="12.75" hidden="1"/>
    <row r="15054" ht="12.75" hidden="1"/>
    <row r="15055" ht="12.75" hidden="1"/>
    <row r="15056" ht="12.75" hidden="1"/>
    <row r="15057" ht="12.75" hidden="1"/>
    <row r="15058" ht="12.75" hidden="1"/>
    <row r="15059" ht="12.75" hidden="1"/>
    <row r="15060" ht="12.75" hidden="1"/>
    <row r="15061" ht="12.75" hidden="1"/>
    <row r="15062" ht="12.75" hidden="1"/>
    <row r="15063" ht="12.75" hidden="1"/>
    <row r="15064" ht="12.75" hidden="1"/>
    <row r="15065" ht="12.75" hidden="1"/>
    <row r="15066" ht="12.75" hidden="1"/>
    <row r="15067" ht="12.75" hidden="1"/>
    <row r="15068" ht="12.75" hidden="1"/>
    <row r="15069" ht="12.75" hidden="1"/>
    <row r="15070" ht="12.75" hidden="1"/>
    <row r="15071" ht="12.75" hidden="1"/>
    <row r="15072" ht="12.75" hidden="1"/>
    <row r="15073" ht="12.75" hidden="1"/>
    <row r="15074" ht="12.75" hidden="1"/>
    <row r="15075" ht="12.75" hidden="1"/>
    <row r="15076" ht="12.75" hidden="1"/>
    <row r="15077" ht="12.75" hidden="1"/>
    <row r="15078" ht="12.75" hidden="1"/>
    <row r="15079" ht="12.75" hidden="1"/>
    <row r="15080" ht="12.75" hidden="1"/>
    <row r="15081" ht="12.75" hidden="1"/>
    <row r="15082" ht="12.75" hidden="1"/>
    <row r="15083" ht="12.75" hidden="1"/>
    <row r="15084" ht="12.75" hidden="1"/>
    <row r="15085" ht="12.75" hidden="1"/>
    <row r="15086" ht="12.75" hidden="1"/>
    <row r="15087" ht="12.75" hidden="1"/>
    <row r="15088" ht="12.75" hidden="1"/>
    <row r="15089" ht="12.75" hidden="1"/>
    <row r="15090" ht="12.75" hidden="1"/>
    <row r="15091" ht="12.75" hidden="1"/>
    <row r="15092" ht="12.75" hidden="1"/>
    <row r="15093" ht="12.75" hidden="1"/>
    <row r="15094" ht="12.75" hidden="1"/>
    <row r="15095" ht="12.75" hidden="1"/>
    <row r="15096" ht="12.75" hidden="1"/>
    <row r="15097" ht="12.75" hidden="1"/>
    <row r="15098" ht="12.75" hidden="1"/>
    <row r="15099" ht="12.75" hidden="1"/>
    <row r="15100" ht="12.75" hidden="1"/>
    <row r="15101" ht="12.75" hidden="1"/>
    <row r="15102" ht="12.75" hidden="1"/>
    <row r="15103" ht="12.75" hidden="1"/>
    <row r="15104" ht="12.75" hidden="1"/>
    <row r="15105" ht="12.75" hidden="1"/>
    <row r="15106" ht="12.75" hidden="1"/>
    <row r="15107" ht="12.75" hidden="1"/>
    <row r="15108" ht="12.75" hidden="1"/>
    <row r="15109" ht="12.75" hidden="1"/>
    <row r="15110" ht="12.75" hidden="1"/>
    <row r="15111" ht="12.75" hidden="1"/>
    <row r="15112" ht="12.75" hidden="1"/>
    <row r="15113" ht="12.75" hidden="1"/>
    <row r="15114" ht="12.75" hidden="1"/>
    <row r="15115" ht="12.75" hidden="1"/>
    <row r="15116" ht="12.75" hidden="1"/>
    <row r="15117" ht="12.75" hidden="1"/>
    <row r="15118" ht="12.75" hidden="1"/>
    <row r="15119" ht="12.75" hidden="1"/>
    <row r="15120" ht="12.75" hidden="1"/>
    <row r="15121" ht="12.75" hidden="1"/>
    <row r="15122" ht="12.75" hidden="1"/>
    <row r="15123" ht="12.75" hidden="1"/>
    <row r="15124" ht="12.75" hidden="1"/>
    <row r="15125" ht="12.75" hidden="1"/>
    <row r="15126" ht="12.75" hidden="1"/>
    <row r="15127" ht="12.75" hidden="1"/>
    <row r="15128" ht="12.75" hidden="1"/>
    <row r="15129" ht="12.75" hidden="1"/>
    <row r="15130" ht="12.75" hidden="1"/>
    <row r="15131" ht="12.75" hidden="1"/>
    <row r="15132" ht="12.75" hidden="1"/>
    <row r="15133" ht="12.75" hidden="1"/>
    <row r="15134" ht="12.75" hidden="1"/>
    <row r="15135" ht="12.75" hidden="1"/>
    <row r="15136" ht="12.75" hidden="1"/>
    <row r="15137" ht="12.75" hidden="1"/>
    <row r="15138" ht="12.75" hidden="1"/>
    <row r="15139" ht="12.75" hidden="1"/>
    <row r="15140" ht="12.75" hidden="1"/>
    <row r="15141" ht="12.75" hidden="1"/>
    <row r="15142" ht="12.75" hidden="1"/>
    <row r="15143" ht="12.75" hidden="1"/>
    <row r="15144" ht="12.75" hidden="1"/>
    <row r="15145" ht="12.75" hidden="1"/>
    <row r="15146" ht="12.75" hidden="1"/>
    <row r="15147" ht="12.75" hidden="1"/>
    <row r="15148" ht="12.75" hidden="1"/>
    <row r="15149" ht="12.75" hidden="1"/>
    <row r="15150" ht="12.75" hidden="1"/>
    <row r="15151" ht="12.75" hidden="1"/>
    <row r="15152" ht="12.75" hidden="1"/>
    <row r="15153" ht="12.75" hidden="1"/>
    <row r="15154" ht="12.75" hidden="1"/>
    <row r="15155" ht="12.75" hidden="1"/>
    <row r="15156" ht="12.75" hidden="1"/>
    <row r="15157" ht="12.75" hidden="1"/>
    <row r="15158" ht="12.75" hidden="1"/>
    <row r="15159" ht="12.75" hidden="1"/>
    <row r="15160" ht="12.75" hidden="1"/>
    <row r="15161" ht="12.75" hidden="1"/>
    <row r="15162" ht="12.75" hidden="1"/>
    <row r="15163" ht="12.75" hidden="1"/>
    <row r="15164" ht="12.75" hidden="1"/>
    <row r="15165" ht="12.75" hidden="1"/>
    <row r="15166" ht="12.75" hidden="1"/>
    <row r="15167" ht="12.75" hidden="1"/>
    <row r="15168" ht="12.75" hidden="1"/>
    <row r="15169" ht="12.75" hidden="1"/>
    <row r="15170" ht="12.75" hidden="1"/>
    <row r="15171" ht="12.75" hidden="1"/>
    <row r="15172" ht="12.75" hidden="1"/>
    <row r="15173" ht="12.75" hidden="1"/>
    <row r="15174" ht="12.75" hidden="1"/>
    <row r="15175" ht="12.75" hidden="1"/>
    <row r="15176" ht="12.75" hidden="1"/>
    <row r="15177" ht="12.75" hidden="1"/>
    <row r="15178" ht="12.75" hidden="1"/>
    <row r="15179" ht="12.75" hidden="1"/>
    <row r="15180" ht="12.75" hidden="1"/>
    <row r="15181" ht="12.75" hidden="1"/>
    <row r="15182" ht="12.75" hidden="1"/>
    <row r="15183" ht="12.75" hidden="1"/>
    <row r="15184" ht="12.75" hidden="1"/>
    <row r="15185" ht="12.75" hidden="1"/>
    <row r="15186" ht="12.75" hidden="1"/>
    <row r="15187" ht="12.75" hidden="1"/>
    <row r="15188" ht="12.75" hidden="1"/>
    <row r="15189" ht="12.75" hidden="1"/>
    <row r="15190" ht="12.75" hidden="1"/>
    <row r="15191" ht="12.75" hidden="1"/>
    <row r="15192" ht="12.75" hidden="1"/>
    <row r="15193" ht="12.75" hidden="1"/>
    <row r="15194" ht="12.75" hidden="1"/>
    <row r="15195" ht="12.75" hidden="1"/>
    <row r="15196" ht="12.75" hidden="1"/>
    <row r="15197" ht="12.75" hidden="1"/>
    <row r="15198" ht="12.75" hidden="1"/>
    <row r="15199" ht="12.75" hidden="1"/>
    <row r="15200" ht="12.75" hidden="1"/>
    <row r="15201" ht="12.75" hidden="1"/>
    <row r="15202" ht="12.75" hidden="1"/>
    <row r="15203" ht="12.75" hidden="1"/>
    <row r="15204" ht="12.75" hidden="1"/>
    <row r="15205" ht="12.75" hidden="1"/>
    <row r="15206" ht="12.75" hidden="1"/>
    <row r="15207" ht="12.75" hidden="1"/>
    <row r="15208" ht="12.75" hidden="1"/>
    <row r="15209" ht="12.75" hidden="1"/>
    <row r="15210" ht="12.75" hidden="1"/>
    <row r="15211" ht="12.75" hidden="1"/>
    <row r="15212" ht="12.75" hidden="1"/>
    <row r="15213" ht="12.75" hidden="1"/>
    <row r="15214" ht="12.75" hidden="1"/>
    <row r="15215" ht="12.75" hidden="1"/>
    <row r="15216" ht="12.75" hidden="1"/>
    <row r="15217" ht="12.75" hidden="1"/>
    <row r="15218" ht="12.75" hidden="1"/>
    <row r="15219" ht="12.75" hidden="1"/>
    <row r="15220" ht="12.75" hidden="1"/>
    <row r="15221" ht="12.75" hidden="1"/>
    <row r="15222" ht="12.75" hidden="1"/>
    <row r="15223" ht="12.75" hidden="1"/>
    <row r="15224" ht="12.75" hidden="1"/>
    <row r="15225" ht="12.75" hidden="1"/>
    <row r="15226" ht="12.75" hidden="1"/>
    <row r="15227" ht="12.75" hidden="1"/>
    <row r="15228" ht="12.75" hidden="1"/>
    <row r="15229" ht="12.75" hidden="1"/>
    <row r="15230" ht="12.75" hidden="1"/>
    <row r="15231" ht="12.75" hidden="1"/>
    <row r="15232" ht="12.75" hidden="1"/>
    <row r="15233" ht="12.75" hidden="1"/>
    <row r="15234" ht="12.75" hidden="1"/>
    <row r="15235" ht="12.75" hidden="1"/>
    <row r="15236" ht="12.75" hidden="1"/>
    <row r="15237" ht="12.75" hidden="1"/>
    <row r="15238" ht="12.75" hidden="1"/>
    <row r="15239" ht="12.75" hidden="1"/>
    <row r="15240" ht="12.75" hidden="1"/>
    <row r="15241" ht="12.75" hidden="1"/>
    <row r="15242" ht="12.75" hidden="1"/>
    <row r="15243" ht="12.75" hidden="1"/>
    <row r="15244" ht="12.75" hidden="1"/>
    <row r="15245" ht="12.75" hidden="1"/>
    <row r="15246" ht="12.75" hidden="1"/>
    <row r="15247" ht="12.75" hidden="1"/>
    <row r="15248" ht="12.75" hidden="1"/>
    <row r="15249" ht="12.75" hidden="1"/>
    <row r="15250" ht="12.75" hidden="1"/>
    <row r="15251" ht="12.75" hidden="1"/>
    <row r="15252" ht="12.75" hidden="1"/>
    <row r="15253" ht="12.75" hidden="1"/>
    <row r="15254" ht="12.75" hidden="1"/>
    <row r="15255" ht="12.75" hidden="1"/>
    <row r="15256" ht="12.75" hidden="1"/>
    <row r="15257" ht="12.75" hidden="1"/>
    <row r="15258" ht="12.75" hidden="1"/>
    <row r="15259" ht="12.75" hidden="1"/>
    <row r="15260" ht="12.75" hidden="1"/>
    <row r="15261" ht="12.75" hidden="1"/>
    <row r="15262" ht="12.75" hidden="1"/>
    <row r="15263" ht="12.75" hidden="1"/>
    <row r="15264" ht="12.75" hidden="1"/>
    <row r="15265" ht="12.75" hidden="1"/>
    <row r="15266" ht="12.75" hidden="1"/>
    <row r="15267" ht="12.75" hidden="1"/>
    <row r="15268" ht="12.75" hidden="1"/>
    <row r="15269" ht="12.75" hidden="1"/>
    <row r="15270" ht="12.75" hidden="1"/>
    <row r="15271" ht="12.75" hidden="1"/>
    <row r="15272" ht="12.75" hidden="1"/>
    <row r="15273" ht="12.75" hidden="1"/>
    <row r="15274" ht="12.75" hidden="1"/>
    <row r="15275" ht="12.75" hidden="1"/>
    <row r="15276" ht="12.75" hidden="1"/>
    <row r="15277" ht="12.75" hidden="1"/>
    <row r="15278" ht="12.75" hidden="1"/>
    <row r="15279" ht="12.75" hidden="1"/>
    <row r="15280" ht="12.75" hidden="1"/>
    <row r="15281" ht="12.75" hidden="1"/>
    <row r="15282" ht="12.75" hidden="1"/>
    <row r="15283" ht="12.75" hidden="1"/>
    <row r="15284" ht="12.75" hidden="1"/>
    <row r="15285" ht="12.75" hidden="1"/>
    <row r="15286" ht="12.75" hidden="1"/>
    <row r="15287" ht="12.75" hidden="1"/>
    <row r="15288" ht="12.75" hidden="1"/>
    <row r="15289" ht="12.75" hidden="1"/>
    <row r="15290" ht="12.75" hidden="1"/>
    <row r="15291" ht="12.75" hidden="1"/>
    <row r="15292" ht="12.75" hidden="1"/>
    <row r="15293" ht="12.75" hidden="1"/>
    <row r="15294" ht="12.75" hidden="1"/>
    <row r="15295" ht="12.75" hidden="1"/>
    <row r="15296" ht="12.75" hidden="1"/>
    <row r="15297" ht="12.75" hidden="1"/>
    <row r="15298" ht="12.75" hidden="1"/>
    <row r="15299" ht="12.75" hidden="1"/>
    <row r="15300" ht="12.75" hidden="1"/>
    <row r="15301" ht="12.75" hidden="1"/>
    <row r="15302" ht="12.75" hidden="1"/>
    <row r="15303" ht="12.75" hidden="1"/>
    <row r="15304" ht="12.75" hidden="1"/>
    <row r="15305" ht="12.75" hidden="1"/>
    <row r="15306" ht="12.75" hidden="1"/>
    <row r="15307" ht="12.75" hidden="1"/>
    <row r="15308" ht="12.75" hidden="1"/>
    <row r="15309" ht="12.75" hidden="1"/>
    <row r="15310" ht="12.75" hidden="1"/>
    <row r="15311" ht="12.75" hidden="1"/>
    <row r="15312" ht="12.75" hidden="1"/>
    <row r="15313" ht="12.75" hidden="1"/>
    <row r="15314" ht="12.75" hidden="1"/>
    <row r="15315" ht="12.75" hidden="1"/>
    <row r="15316" ht="12.75" hidden="1"/>
    <row r="15317" ht="12.75" hidden="1"/>
    <row r="15318" ht="12.75" hidden="1"/>
    <row r="15319" ht="12.75" hidden="1"/>
    <row r="15320" ht="12.75" hidden="1"/>
    <row r="15321" ht="12.75" hidden="1"/>
    <row r="15322" ht="12.75" hidden="1"/>
    <row r="15323" ht="12.75" hidden="1"/>
    <row r="15324" ht="12.75" hidden="1"/>
    <row r="15325" ht="12.75" hidden="1"/>
    <row r="15326" ht="12.75" hidden="1"/>
    <row r="15327" ht="12.75" hidden="1"/>
    <row r="15328" ht="12.75" hidden="1"/>
    <row r="15329" ht="12.75" hidden="1"/>
    <row r="15330" ht="12.75" hidden="1"/>
    <row r="15331" ht="12.75" hidden="1"/>
    <row r="15332" ht="12.75" hidden="1"/>
    <row r="15333" ht="12.75" hidden="1"/>
    <row r="15334" ht="12.75" hidden="1"/>
    <row r="15335" ht="12.75" hidden="1"/>
    <row r="15336" ht="12.75" hidden="1"/>
    <row r="15337" ht="12.75" hidden="1"/>
    <row r="15338" ht="12.75" hidden="1"/>
    <row r="15339" ht="12.75" hidden="1"/>
    <row r="15340" ht="12.75" hidden="1"/>
    <row r="15341" ht="12.75" hidden="1"/>
    <row r="15342" ht="12.75" hidden="1"/>
    <row r="15343" ht="12.75" hidden="1"/>
    <row r="15344" ht="12.75" hidden="1"/>
    <row r="15345" ht="12.75" hidden="1"/>
    <row r="15346" ht="12.75" hidden="1"/>
    <row r="15347" ht="12.75" hidden="1"/>
    <row r="15348" ht="12.75" hidden="1"/>
    <row r="15349" ht="12.75" hidden="1"/>
    <row r="15350" ht="12.75" hidden="1"/>
    <row r="15351" ht="12.75" hidden="1"/>
    <row r="15352" ht="12.75" hidden="1"/>
    <row r="15353" ht="12.75" hidden="1"/>
    <row r="15354" ht="12.75" hidden="1"/>
    <row r="15355" ht="12.75" hidden="1"/>
    <row r="15356" ht="12.75" hidden="1"/>
    <row r="15357" ht="12.75" hidden="1"/>
    <row r="15358" ht="12.75" hidden="1"/>
    <row r="15359" ht="12.75" hidden="1"/>
    <row r="15360" ht="12.75" hidden="1"/>
    <row r="15361" ht="12.75" hidden="1"/>
    <row r="15362" ht="12.75" hidden="1"/>
    <row r="15363" ht="12.75" hidden="1"/>
    <row r="15364" ht="12.75" hidden="1"/>
    <row r="15365" ht="12.75" hidden="1"/>
    <row r="15366" ht="12.75" hidden="1"/>
    <row r="15367" ht="12.75" hidden="1"/>
    <row r="15368" ht="12.75" hidden="1"/>
    <row r="15369" ht="12.75" hidden="1"/>
    <row r="15370" ht="12.75" hidden="1"/>
    <row r="15371" ht="12.75" hidden="1"/>
    <row r="15372" ht="12.75" hidden="1"/>
    <row r="15373" ht="12.75" hidden="1"/>
    <row r="15374" ht="12.75" hidden="1"/>
    <row r="15375" ht="12.75" hidden="1"/>
    <row r="15376" ht="12.75" hidden="1"/>
    <row r="15377" ht="12.75" hidden="1"/>
    <row r="15378" ht="12.75" hidden="1"/>
    <row r="15379" ht="12.75" hidden="1"/>
    <row r="15380" ht="12.75" hidden="1"/>
    <row r="15381" ht="12.75" hidden="1"/>
    <row r="15382" ht="12.75" hidden="1"/>
    <row r="15383" ht="12.75" hidden="1"/>
    <row r="15384" ht="12.75" hidden="1"/>
    <row r="15385" ht="12.75" hidden="1"/>
    <row r="15386" ht="12.75" hidden="1"/>
    <row r="15387" ht="12.75" hidden="1"/>
    <row r="15388" ht="12.75" hidden="1"/>
    <row r="15389" ht="12.75" hidden="1"/>
    <row r="15390" ht="12.75" hidden="1"/>
    <row r="15391" ht="12.75" hidden="1"/>
    <row r="15392" ht="12.75" hidden="1"/>
    <row r="15393" ht="12.75" hidden="1"/>
    <row r="15394" ht="12.75" hidden="1"/>
    <row r="15395" ht="12.75" hidden="1"/>
    <row r="15396" ht="12.75" hidden="1"/>
    <row r="15397" ht="12.75" hidden="1"/>
    <row r="15398" ht="12.75" hidden="1"/>
    <row r="15399" ht="12.75" hidden="1"/>
    <row r="15400" ht="12.75" hidden="1"/>
    <row r="15401" ht="12.75" hidden="1"/>
    <row r="15402" ht="12.75" hidden="1"/>
    <row r="15403" ht="12.75" hidden="1"/>
    <row r="15404" ht="12.75" hidden="1"/>
    <row r="15405" ht="12.75" hidden="1"/>
    <row r="15406" ht="12.75" hidden="1"/>
    <row r="15407" ht="12.75" hidden="1"/>
    <row r="15408" ht="12.75" hidden="1"/>
    <row r="15409" ht="12.75" hidden="1"/>
    <row r="15410" ht="12.75" hidden="1"/>
    <row r="15411" ht="12.75" hidden="1"/>
    <row r="15412" ht="12.75" hidden="1"/>
    <row r="15413" ht="12.75" hidden="1"/>
    <row r="15414" ht="12.75" hidden="1"/>
    <row r="15415" ht="12.75" hidden="1"/>
    <row r="15416" ht="12.75" hidden="1"/>
    <row r="15417" ht="12.75" hidden="1"/>
    <row r="15418" ht="12.75" hidden="1"/>
    <row r="15419" ht="12.75" hidden="1"/>
    <row r="15420" ht="12.75" hidden="1"/>
    <row r="15421" ht="12.75" hidden="1"/>
    <row r="15422" ht="12.75" hidden="1"/>
    <row r="15423" ht="12.75" hidden="1"/>
    <row r="15424" ht="12.75" hidden="1"/>
    <row r="15425" ht="12.75" hidden="1"/>
    <row r="15426" ht="12.75" hidden="1"/>
    <row r="15427" ht="12.75" hidden="1"/>
    <row r="15428" ht="12.75" hidden="1"/>
    <row r="15429" ht="12.75" hidden="1"/>
    <row r="15430" ht="12.75" hidden="1"/>
    <row r="15431" ht="12.75" hidden="1"/>
    <row r="15432" ht="12.75" hidden="1"/>
    <row r="15433" ht="12.75" hidden="1"/>
    <row r="15434" ht="12.75" hidden="1"/>
    <row r="15435" ht="12.75" hidden="1"/>
    <row r="15436" ht="12.75" hidden="1"/>
    <row r="15437" ht="12.75" hidden="1"/>
    <row r="15438" ht="12.75" hidden="1"/>
    <row r="15439" ht="12.75" hidden="1"/>
    <row r="15440" ht="12.75" hidden="1"/>
    <row r="15441" ht="12.75" hidden="1"/>
    <row r="15442" ht="12.75" hidden="1"/>
    <row r="15443" ht="12.75" hidden="1"/>
    <row r="15444" ht="12.75" hidden="1"/>
    <row r="15445" ht="12.75" hidden="1"/>
    <row r="15446" ht="12.75" hidden="1"/>
    <row r="15447" ht="12.75" hidden="1"/>
    <row r="15448" ht="12.75" hidden="1"/>
    <row r="15449" ht="12.75" hidden="1"/>
    <row r="15450" ht="12.75" hidden="1"/>
    <row r="15451" ht="12.75" hidden="1"/>
    <row r="15452" ht="12.75" hidden="1"/>
    <row r="15453" ht="12.75" hidden="1"/>
    <row r="15454" ht="12.75" hidden="1"/>
    <row r="15455" ht="12.75" hidden="1"/>
    <row r="15456" ht="12.75" hidden="1"/>
    <row r="15457" ht="12.75" hidden="1"/>
    <row r="15458" ht="12.75" hidden="1"/>
    <row r="15459" ht="12.75" hidden="1"/>
    <row r="15460" ht="12.75" hidden="1"/>
    <row r="15461" ht="12.75" hidden="1"/>
    <row r="15462" ht="12.75" hidden="1"/>
    <row r="15463" ht="12.75" hidden="1"/>
    <row r="15464" ht="12.75" hidden="1"/>
    <row r="15465" ht="12.75" hidden="1"/>
    <row r="15466" ht="12.75" hidden="1"/>
    <row r="15467" ht="12.75" hidden="1"/>
    <row r="15468" ht="12.75" hidden="1"/>
    <row r="15469" ht="12.75" hidden="1"/>
    <row r="15470" ht="12.75" hidden="1"/>
    <row r="15471" ht="12.75" hidden="1"/>
    <row r="15472" ht="12.75" hidden="1"/>
    <row r="15473" ht="12.75" hidden="1"/>
    <row r="15474" ht="12.75" hidden="1"/>
    <row r="15475" ht="12.75" hidden="1"/>
    <row r="15476" ht="12.75" hidden="1"/>
    <row r="15477" ht="12.75" hidden="1"/>
    <row r="15478" ht="12.75" hidden="1"/>
    <row r="15479" ht="12.75" hidden="1"/>
    <row r="15480" ht="12.75" hidden="1"/>
    <row r="15481" ht="12.75" hidden="1"/>
    <row r="15482" ht="12.75" hidden="1"/>
    <row r="15483" ht="12.75" hidden="1"/>
    <row r="15484" ht="12.75" hidden="1"/>
    <row r="15485" ht="12.75" hidden="1"/>
    <row r="15486" ht="12.75" hidden="1"/>
    <row r="15487" ht="12.75" hidden="1"/>
    <row r="15488" ht="12.75" hidden="1"/>
    <row r="15489" ht="12.75" hidden="1"/>
    <row r="15490" ht="12.75" hidden="1"/>
    <row r="15491" ht="12.75" hidden="1"/>
    <row r="15492" ht="12.75" hidden="1"/>
    <row r="15493" ht="12.75" hidden="1"/>
    <row r="15494" ht="12.75" hidden="1"/>
    <row r="15495" ht="12.75" hidden="1"/>
    <row r="15496" ht="12.75" hidden="1"/>
    <row r="15497" ht="12.75" hidden="1"/>
    <row r="15498" ht="12.75" hidden="1"/>
    <row r="15499" ht="12.75" hidden="1"/>
    <row r="15500" ht="12.75" hidden="1"/>
    <row r="15501" ht="12.75" hidden="1"/>
    <row r="15502" ht="12.75" hidden="1"/>
    <row r="15503" ht="12.75" hidden="1"/>
    <row r="15504" ht="12.75" hidden="1"/>
    <row r="15505" ht="12.75" hidden="1"/>
    <row r="15506" ht="12.75" hidden="1"/>
    <row r="15507" ht="12.75" hidden="1"/>
    <row r="15508" ht="12.75" hidden="1"/>
    <row r="15509" ht="12.75" hidden="1"/>
    <row r="15510" ht="12.75" hidden="1"/>
    <row r="15511" ht="12.75" hidden="1"/>
    <row r="15512" ht="12.75" hidden="1"/>
    <row r="15513" ht="12.75" hidden="1"/>
    <row r="15514" ht="12.75" hidden="1"/>
    <row r="15515" ht="12.75" hidden="1"/>
    <row r="15516" ht="12.75" hidden="1"/>
    <row r="15517" ht="12.75" hidden="1"/>
    <row r="15518" ht="12.75" hidden="1"/>
    <row r="15519" ht="12.75" hidden="1"/>
    <row r="15520" ht="12.75" hidden="1"/>
    <row r="15521" ht="12.75" hidden="1"/>
    <row r="15522" ht="12.75" hidden="1"/>
    <row r="15523" ht="12.75" hidden="1"/>
    <row r="15524" ht="12.75" hidden="1"/>
    <row r="15525" ht="12.75" hidden="1"/>
    <row r="15526" ht="12.75" hidden="1"/>
    <row r="15527" ht="12.75" hidden="1"/>
    <row r="15528" ht="12.75" hidden="1"/>
    <row r="15529" ht="12.75" hidden="1"/>
    <row r="15530" ht="12.75" hidden="1"/>
    <row r="15531" ht="12.75" hidden="1"/>
    <row r="15532" ht="12.75" hidden="1"/>
    <row r="15533" ht="12.75" hidden="1"/>
    <row r="15534" ht="12.75" hidden="1"/>
    <row r="15535" ht="12.75" hidden="1"/>
    <row r="15536" ht="12.75" hidden="1"/>
    <row r="15537" ht="12.75" hidden="1"/>
    <row r="15538" ht="12.75" hidden="1"/>
    <row r="15539" ht="12.75" hidden="1"/>
    <row r="15540" ht="12.75" hidden="1"/>
    <row r="15541" ht="12.75" hidden="1"/>
    <row r="15542" ht="12.75" hidden="1"/>
    <row r="15543" ht="12.75" hidden="1"/>
    <row r="15544" ht="12.75" hidden="1"/>
    <row r="15545" ht="12.75" hidden="1"/>
    <row r="15546" ht="12.75" hidden="1"/>
    <row r="15547" ht="12.75" hidden="1"/>
    <row r="15548" ht="12.75" hidden="1"/>
    <row r="15549" ht="12.75" hidden="1"/>
    <row r="15550" ht="12.75" hidden="1"/>
    <row r="15551" ht="12.75" hidden="1"/>
    <row r="15552" ht="12.75" hidden="1"/>
    <row r="15553" ht="12.75" hidden="1"/>
    <row r="15554" ht="12.75" hidden="1"/>
    <row r="15555" ht="12.75" hidden="1"/>
    <row r="15556" ht="12.75" hidden="1"/>
    <row r="15557" ht="12.75" hidden="1"/>
    <row r="15558" ht="12.75" hidden="1"/>
    <row r="15559" ht="12.75" hidden="1"/>
    <row r="15560" ht="12.75" hidden="1"/>
    <row r="15561" ht="12.75" hidden="1"/>
    <row r="15562" ht="12.75" hidden="1"/>
    <row r="15563" ht="12.75" hidden="1"/>
    <row r="15564" ht="12.75" hidden="1"/>
    <row r="15565" ht="12.75" hidden="1"/>
    <row r="15566" ht="12.75" hidden="1"/>
    <row r="15567" ht="12.75" hidden="1"/>
    <row r="15568" ht="12.75" hidden="1"/>
    <row r="15569" ht="12.75" hidden="1"/>
    <row r="15570" ht="12.75" hidden="1"/>
    <row r="15571" ht="12.75" hidden="1"/>
    <row r="15572" ht="12.75" hidden="1"/>
    <row r="15573" ht="12.75" hidden="1"/>
    <row r="15574" ht="12.75" hidden="1"/>
    <row r="15575" ht="12.75" hidden="1"/>
    <row r="15576" ht="12.75" hidden="1"/>
    <row r="15577" ht="12.75" hidden="1"/>
    <row r="15578" ht="12.75" hidden="1"/>
    <row r="15579" ht="12.75" hidden="1"/>
    <row r="15580" ht="12.75" hidden="1"/>
    <row r="15581" ht="12.75" hidden="1"/>
    <row r="15582" ht="12.75" hidden="1"/>
    <row r="15583" ht="12.75" hidden="1"/>
    <row r="15584" ht="12.75" hidden="1"/>
    <row r="15585" ht="12.75" hidden="1"/>
    <row r="15586" ht="12.75" hidden="1"/>
    <row r="15587" ht="12.75" hidden="1"/>
    <row r="15588" ht="12.75" hidden="1"/>
    <row r="15589" ht="12.75" hidden="1"/>
    <row r="15590" ht="12.75" hidden="1"/>
    <row r="15591" ht="12.75" hidden="1"/>
    <row r="15592" ht="12.75" hidden="1"/>
    <row r="15593" ht="12.75" hidden="1"/>
    <row r="15594" ht="12.75" hidden="1"/>
    <row r="15595" ht="12.75" hidden="1"/>
    <row r="15596" ht="12.75" hidden="1"/>
    <row r="15597" ht="12.75" hidden="1"/>
    <row r="15598" ht="12.75" hidden="1"/>
    <row r="15599" ht="12.75" hidden="1"/>
    <row r="15600" ht="12.75" hidden="1"/>
    <row r="15601" ht="12.75" hidden="1"/>
    <row r="15602" ht="12.75" hidden="1"/>
    <row r="15603" ht="12.75" hidden="1"/>
    <row r="15604" ht="12.75" hidden="1"/>
    <row r="15605" ht="12.75" hidden="1"/>
    <row r="15606" ht="12.75" hidden="1"/>
    <row r="15607" ht="12.75" hidden="1"/>
    <row r="15608" ht="12.75" hidden="1"/>
    <row r="15609" ht="12.75" hidden="1"/>
    <row r="15610" ht="12.75" hidden="1"/>
    <row r="15611" ht="12.75" hidden="1"/>
    <row r="15612" ht="12.75" hidden="1"/>
    <row r="15613" ht="12.75" hidden="1"/>
    <row r="15614" ht="12.75" hidden="1"/>
    <row r="15615" ht="12.75" hidden="1"/>
    <row r="15616" ht="12.75" hidden="1"/>
    <row r="15617" ht="12.75" hidden="1"/>
    <row r="15618" ht="12.75" hidden="1"/>
    <row r="15619" ht="12.75" hidden="1"/>
    <row r="15620" ht="12.75" hidden="1"/>
    <row r="15621" ht="12.75" hidden="1"/>
    <row r="15622" ht="12.75" hidden="1"/>
    <row r="15623" ht="12.75" hidden="1"/>
    <row r="15624" ht="12.75" hidden="1"/>
    <row r="15625" ht="12.75" hidden="1"/>
    <row r="15626" ht="12.75" hidden="1"/>
    <row r="15627" ht="12.75" hidden="1"/>
    <row r="15628" ht="12.75" hidden="1"/>
    <row r="15629" ht="12.75" hidden="1"/>
    <row r="15630" ht="12.75" hidden="1"/>
    <row r="15631" ht="12.75" hidden="1"/>
    <row r="15632" ht="12.75" hidden="1"/>
    <row r="15633" ht="12.75" hidden="1"/>
    <row r="15634" ht="12.75" hidden="1"/>
    <row r="15635" ht="12.75" hidden="1"/>
    <row r="15636" ht="12.75" hidden="1"/>
    <row r="15637" ht="12.75" hidden="1"/>
    <row r="15638" ht="12.75" hidden="1"/>
    <row r="15639" ht="12.75" hidden="1"/>
    <row r="15640" ht="12.75" hidden="1"/>
    <row r="15641" ht="12.75" hidden="1"/>
    <row r="15642" ht="12.75" hidden="1"/>
    <row r="15643" ht="12.75" hidden="1"/>
    <row r="15644" ht="12.75" hidden="1"/>
    <row r="15645" ht="12.75" hidden="1"/>
    <row r="15646" ht="12.75" hidden="1"/>
    <row r="15647" ht="12.75" hidden="1"/>
    <row r="15648" ht="12.75" hidden="1"/>
    <row r="15649" ht="12.75" hidden="1"/>
    <row r="15650" ht="12.75" hidden="1"/>
    <row r="15651" ht="12.75" hidden="1"/>
    <row r="15652" ht="12.75" hidden="1"/>
    <row r="15653" ht="12.75" hidden="1"/>
    <row r="15654" ht="12.75" hidden="1"/>
    <row r="15655" ht="12.75" hidden="1"/>
    <row r="15656" ht="12.75" hidden="1"/>
    <row r="15657" ht="12.75" hidden="1"/>
    <row r="15658" ht="12.75" hidden="1"/>
    <row r="15659" ht="12.75" hidden="1"/>
    <row r="15660" ht="12.75" hidden="1"/>
    <row r="15661" ht="12.75" hidden="1"/>
    <row r="15662" ht="12.75" hidden="1"/>
    <row r="15663" ht="12.75" hidden="1"/>
    <row r="15664" ht="12.75" hidden="1"/>
    <row r="15665" ht="12.75" hidden="1"/>
    <row r="15666" ht="12.75" hidden="1"/>
    <row r="15667" ht="12.75" hidden="1"/>
    <row r="15668" ht="12.75" hidden="1"/>
    <row r="15669" ht="12.75" hidden="1"/>
    <row r="15670" ht="12.75" hidden="1"/>
    <row r="15671" ht="12.75" hidden="1"/>
    <row r="15672" ht="12.75" hidden="1"/>
    <row r="15673" ht="12.75" hidden="1"/>
    <row r="15674" ht="12.75" hidden="1"/>
    <row r="15675" ht="12.75" hidden="1"/>
    <row r="15676" ht="12.75" hidden="1"/>
    <row r="15677" ht="12.75" hidden="1"/>
    <row r="15678" ht="12.75" hidden="1"/>
    <row r="15679" ht="12.75" hidden="1"/>
    <row r="15680" ht="12.75" hidden="1"/>
    <row r="15681" ht="12.75" hidden="1"/>
    <row r="15682" ht="12.75" hidden="1"/>
    <row r="15683" ht="12.75" hidden="1"/>
    <row r="15684" ht="12.75" hidden="1"/>
    <row r="15685" ht="12.75" hidden="1"/>
    <row r="15686" ht="12.75" hidden="1"/>
    <row r="15687" ht="12.75" hidden="1"/>
    <row r="15688" ht="12.75" hidden="1"/>
    <row r="15689" ht="12.75" hidden="1"/>
    <row r="15690" ht="12.75" hidden="1"/>
    <row r="15691" ht="12.75" hidden="1"/>
    <row r="15692" ht="12.75" hidden="1"/>
    <row r="15693" ht="12.75" hidden="1"/>
    <row r="15694" ht="12.75" hidden="1"/>
    <row r="15695" ht="12.75" hidden="1"/>
    <row r="15696" ht="12.75" hidden="1"/>
    <row r="15697" ht="12.75" hidden="1"/>
    <row r="15698" ht="12.75" hidden="1"/>
    <row r="15699" ht="12.75" hidden="1"/>
    <row r="15700" ht="12.75" hidden="1"/>
    <row r="15701" ht="12.75" hidden="1"/>
    <row r="15702" ht="12.75" hidden="1"/>
    <row r="15703" ht="12.75" hidden="1"/>
    <row r="15704" ht="12.75" hidden="1"/>
    <row r="15705" ht="12.75" hidden="1"/>
    <row r="15706" ht="12.75" hidden="1"/>
    <row r="15707" ht="12.75" hidden="1"/>
    <row r="15708" ht="12.75" hidden="1"/>
    <row r="15709" ht="12.75" hidden="1"/>
    <row r="15710" ht="12.75" hidden="1"/>
    <row r="15711" ht="12.75" hidden="1"/>
    <row r="15712" ht="12.75" hidden="1"/>
    <row r="15713" ht="12.75" hidden="1"/>
    <row r="15714" ht="12.75" hidden="1"/>
    <row r="15715" ht="12.75" hidden="1"/>
    <row r="15716" ht="12.75" hidden="1"/>
    <row r="15717" ht="12.75" hidden="1"/>
    <row r="15718" ht="12.75" hidden="1"/>
    <row r="15719" ht="12.75" hidden="1"/>
    <row r="15720" ht="12.75" hidden="1"/>
    <row r="15721" ht="12.75" hidden="1"/>
    <row r="15722" ht="12.75" hidden="1"/>
    <row r="15723" ht="12.75" hidden="1"/>
    <row r="15724" ht="12.75" hidden="1"/>
    <row r="15725" ht="12.75" hidden="1"/>
    <row r="15726" ht="12.75" hidden="1"/>
    <row r="15727" ht="12.75" hidden="1"/>
    <row r="15728" ht="12.75" hidden="1"/>
    <row r="15729" ht="12.75" hidden="1"/>
    <row r="15730" ht="12.75" hidden="1"/>
    <row r="15731" ht="12.75" hidden="1"/>
    <row r="15732" ht="12.75" hidden="1"/>
    <row r="15733" ht="12.75" hidden="1"/>
    <row r="15734" ht="12.75" hidden="1"/>
    <row r="15735" ht="12.75" hidden="1"/>
    <row r="15736" ht="12.75" hidden="1"/>
    <row r="15737" ht="12.75" hidden="1"/>
    <row r="15738" ht="12.75" hidden="1"/>
    <row r="15739" ht="12.75" hidden="1"/>
    <row r="15740" ht="12.75" hidden="1"/>
    <row r="15741" ht="12.75" hidden="1"/>
    <row r="15742" ht="12.75" hidden="1"/>
    <row r="15743" ht="12.75" hidden="1"/>
    <row r="15744" ht="12.75" hidden="1"/>
    <row r="15745" ht="12.75" hidden="1"/>
    <row r="15746" ht="12.75" hidden="1"/>
    <row r="15747" ht="12.75" hidden="1"/>
    <row r="15748" ht="12.75" hidden="1"/>
    <row r="15749" ht="12.75" hidden="1"/>
    <row r="15750" ht="12.75" hidden="1"/>
    <row r="15751" ht="12.75" hidden="1"/>
    <row r="15752" ht="12.75" hidden="1"/>
    <row r="15753" ht="12.75" hidden="1"/>
    <row r="15754" ht="12.75" hidden="1"/>
    <row r="15755" ht="12.75" hidden="1"/>
    <row r="15756" ht="12.75" hidden="1"/>
    <row r="15757" ht="12.75" hidden="1"/>
    <row r="15758" ht="12.75" hidden="1"/>
    <row r="15759" ht="12.75" hidden="1"/>
    <row r="15760" ht="12.75" hidden="1"/>
    <row r="15761" ht="12.75" hidden="1"/>
    <row r="15762" ht="12.75" hidden="1"/>
    <row r="15763" ht="12.75" hidden="1"/>
    <row r="15764" ht="12.75" hidden="1"/>
    <row r="15765" ht="12.75" hidden="1"/>
    <row r="15766" ht="12.75" hidden="1"/>
    <row r="15767" ht="12.75" hidden="1"/>
    <row r="15768" ht="12.75" hidden="1"/>
    <row r="15769" ht="12.75" hidden="1"/>
    <row r="15770" ht="12.75" hidden="1"/>
    <row r="15771" ht="12.75" hidden="1"/>
    <row r="15772" ht="12.75" hidden="1"/>
    <row r="15773" ht="12.75" hidden="1"/>
    <row r="15774" ht="12.75" hidden="1"/>
    <row r="15775" ht="12.75" hidden="1"/>
    <row r="15776" ht="12.75" hidden="1"/>
    <row r="15777" ht="12.75" hidden="1"/>
    <row r="15778" ht="12.75" hidden="1"/>
    <row r="15779" ht="12.75" hidden="1"/>
    <row r="15780" ht="12.75" hidden="1"/>
    <row r="15781" ht="12.75" hidden="1"/>
    <row r="15782" ht="12.75" hidden="1"/>
    <row r="15783" ht="12.75" hidden="1"/>
    <row r="15784" ht="12.75" hidden="1"/>
    <row r="15785" ht="12.75" hidden="1"/>
    <row r="15786" ht="12.75" hidden="1"/>
    <row r="15787" ht="12.75" hidden="1"/>
    <row r="15788" ht="12.75" hidden="1"/>
    <row r="15789" ht="12.75" hidden="1"/>
    <row r="15790" ht="12.75" hidden="1"/>
    <row r="15791" ht="12.75" hidden="1"/>
    <row r="15792" ht="12.75" hidden="1"/>
    <row r="15793" ht="12.75" hidden="1"/>
    <row r="15794" ht="12.75" hidden="1"/>
    <row r="15795" ht="12.75" hidden="1"/>
    <row r="15796" ht="12.75" hidden="1"/>
    <row r="15797" ht="12.75" hidden="1"/>
    <row r="15798" ht="12.75" hidden="1"/>
    <row r="15799" ht="12.75" hidden="1"/>
    <row r="15800" ht="12.75" hidden="1"/>
    <row r="15801" ht="12.75" hidden="1"/>
    <row r="15802" ht="12.75" hidden="1"/>
    <row r="15803" ht="12.75" hidden="1"/>
    <row r="15804" ht="12.75" hidden="1"/>
    <row r="15805" ht="12.75" hidden="1"/>
    <row r="15806" ht="12.75" hidden="1"/>
    <row r="15807" ht="12.75" hidden="1"/>
    <row r="15808" ht="12.75" hidden="1"/>
    <row r="15809" ht="12.75" hidden="1"/>
    <row r="15810" ht="12.75" hidden="1"/>
    <row r="15811" ht="12.75" hidden="1"/>
    <row r="15812" ht="12.75" hidden="1"/>
    <row r="15813" ht="12.75" hidden="1"/>
    <row r="15814" ht="12.75" hidden="1"/>
    <row r="15815" ht="12.75" hidden="1"/>
    <row r="15816" ht="12.75" hidden="1"/>
    <row r="15817" ht="12.75" hidden="1"/>
    <row r="15818" ht="12.75" hidden="1"/>
    <row r="15819" ht="12.75" hidden="1"/>
    <row r="15820" ht="12.75" hidden="1"/>
    <row r="15821" ht="12.75" hidden="1"/>
    <row r="15822" ht="12.75" hidden="1"/>
    <row r="15823" ht="12.75" hidden="1"/>
    <row r="15824" ht="12.75" hidden="1"/>
    <row r="15825" ht="12.75" hidden="1"/>
    <row r="15826" ht="12.75" hidden="1"/>
    <row r="15827" ht="12.75" hidden="1"/>
    <row r="15828" ht="12.75" hidden="1"/>
    <row r="15829" ht="12.75" hidden="1"/>
    <row r="15830" ht="12.75" hidden="1"/>
    <row r="15831" ht="12.75" hidden="1"/>
    <row r="15832" ht="12.75" hidden="1"/>
    <row r="15833" ht="12.75" hidden="1"/>
    <row r="15834" ht="12.75" hidden="1"/>
    <row r="15835" ht="12.75" hidden="1"/>
    <row r="15836" ht="12.75" hidden="1"/>
    <row r="15837" ht="12.75" hidden="1"/>
    <row r="15838" ht="12.75" hidden="1"/>
    <row r="15839" ht="12.75" hidden="1"/>
    <row r="15840" ht="12.75" hidden="1"/>
    <row r="15841" ht="12.75" hidden="1"/>
    <row r="15842" ht="12.75" hidden="1"/>
    <row r="15843" ht="12.75" hidden="1"/>
    <row r="15844" ht="12.75" hidden="1"/>
    <row r="15845" ht="12.75" hidden="1"/>
    <row r="15846" ht="12.75" hidden="1"/>
    <row r="15847" ht="12.75" hidden="1"/>
    <row r="15848" ht="12.75" hidden="1"/>
    <row r="15849" ht="12.75" hidden="1"/>
    <row r="15850" ht="12.75" hidden="1"/>
    <row r="15851" ht="12.75" hidden="1"/>
    <row r="15852" ht="12.75" hidden="1"/>
    <row r="15853" ht="12.75" hidden="1"/>
    <row r="15854" ht="12.75" hidden="1"/>
    <row r="15855" ht="12.75" hidden="1"/>
    <row r="15856" ht="12.75" hidden="1"/>
    <row r="15857" ht="12.75" hidden="1"/>
    <row r="15858" ht="12.75" hidden="1"/>
    <row r="15859" ht="12.75" hidden="1"/>
    <row r="15860" ht="12.75" hidden="1"/>
    <row r="15861" ht="12.75" hidden="1"/>
    <row r="15862" ht="12.75" hidden="1"/>
    <row r="15863" ht="12.75" hidden="1"/>
    <row r="15864" ht="12.75" hidden="1"/>
    <row r="15865" ht="12.75" hidden="1"/>
    <row r="15866" ht="12.75" hidden="1"/>
    <row r="15867" ht="12.75" hidden="1"/>
    <row r="15868" ht="12.75" hidden="1"/>
    <row r="15869" ht="12.75" hidden="1"/>
    <row r="15870" ht="12.75" hidden="1"/>
    <row r="15871" ht="12.75" hidden="1"/>
    <row r="15872" ht="12.75" hidden="1"/>
    <row r="15873" ht="12.75" hidden="1"/>
    <row r="15874" ht="12.75" hidden="1"/>
    <row r="15875" ht="12.75" hidden="1"/>
    <row r="15876" ht="12.75" hidden="1"/>
    <row r="15877" ht="12.75" hidden="1"/>
    <row r="15878" ht="12.75" hidden="1"/>
    <row r="15879" ht="12.75" hidden="1"/>
    <row r="15880" ht="12.75" hidden="1"/>
    <row r="15881" ht="12.75" hidden="1"/>
    <row r="15882" ht="12.75" hidden="1"/>
    <row r="15883" ht="12.75" hidden="1"/>
    <row r="15884" ht="12.75" hidden="1"/>
    <row r="15885" ht="12.75" hidden="1"/>
    <row r="15886" ht="12.75" hidden="1"/>
    <row r="15887" ht="12.75" hidden="1"/>
    <row r="15888" ht="12.75" hidden="1"/>
    <row r="15889" ht="12.75" hidden="1"/>
    <row r="15890" ht="12.75" hidden="1"/>
    <row r="15891" ht="12.75" hidden="1"/>
    <row r="15892" ht="12.75" hidden="1"/>
    <row r="15893" ht="12.75" hidden="1"/>
    <row r="15894" ht="12.75" hidden="1"/>
    <row r="15895" ht="12.75" hidden="1"/>
    <row r="15896" ht="12.75" hidden="1"/>
    <row r="15897" ht="12.75" hidden="1"/>
    <row r="15898" ht="12.75" hidden="1"/>
    <row r="15899" ht="12.75" hidden="1"/>
    <row r="15900" ht="12.75" hidden="1"/>
    <row r="15901" ht="12.75" hidden="1"/>
    <row r="15902" ht="12.75" hidden="1"/>
    <row r="15903" ht="12.75" hidden="1"/>
    <row r="15904" ht="12.75" hidden="1"/>
    <row r="15905" ht="12.75" hidden="1"/>
    <row r="15906" ht="12.75" hidden="1"/>
    <row r="15907" ht="12.75" hidden="1"/>
    <row r="15908" ht="12.75" hidden="1"/>
    <row r="15909" ht="12.75" hidden="1"/>
    <row r="15910" ht="12.75" hidden="1"/>
    <row r="15911" ht="12.75" hidden="1"/>
    <row r="15912" ht="12.75" hidden="1"/>
    <row r="15913" ht="12.75" hidden="1"/>
    <row r="15914" ht="12.75" hidden="1"/>
    <row r="15915" ht="12.75" hidden="1"/>
    <row r="15916" ht="12.75" hidden="1"/>
    <row r="15917" ht="12.75" hidden="1"/>
    <row r="15918" ht="12.75" hidden="1"/>
    <row r="15919" ht="12.75" hidden="1"/>
    <row r="15920" ht="12.75" hidden="1"/>
    <row r="15921" ht="12.75" hidden="1"/>
    <row r="15922" ht="12.75" hidden="1"/>
    <row r="15923" ht="12.75" hidden="1"/>
    <row r="15924" ht="12.75" hidden="1"/>
    <row r="15925" ht="12.75" hidden="1"/>
    <row r="15926" ht="12.75" hidden="1"/>
    <row r="15927" ht="12.75" hidden="1"/>
    <row r="15928" ht="12.75" hidden="1"/>
    <row r="15929" ht="12.75" hidden="1"/>
    <row r="15930" ht="12.75" hidden="1"/>
    <row r="15931" ht="12.75" hidden="1"/>
    <row r="15932" ht="12.75" hidden="1"/>
    <row r="15933" ht="12.75" hidden="1"/>
    <row r="15934" ht="12.75" hidden="1"/>
    <row r="15935" ht="12.75" hidden="1"/>
    <row r="15936" ht="12.75" hidden="1"/>
    <row r="15937" ht="12.75" hidden="1"/>
    <row r="15938" ht="12.75" hidden="1"/>
    <row r="15939" ht="12.75" hidden="1"/>
    <row r="15940" ht="12.75" hidden="1"/>
    <row r="15941" ht="12.75" hidden="1"/>
    <row r="15942" ht="12.75" hidden="1"/>
    <row r="15943" ht="12.75" hidden="1"/>
    <row r="15944" ht="12.75" hidden="1"/>
    <row r="15945" ht="12.75" hidden="1"/>
    <row r="15946" ht="12.75" hidden="1"/>
    <row r="15947" ht="12.75" hidden="1"/>
    <row r="15948" ht="12.75" hidden="1"/>
    <row r="15949" ht="12.75" hidden="1"/>
    <row r="15950" ht="12.75" hidden="1"/>
    <row r="15951" ht="12.75" hidden="1"/>
    <row r="15952" ht="12.75" hidden="1"/>
    <row r="15953" ht="12.75" hidden="1"/>
    <row r="15954" ht="12.75" hidden="1"/>
    <row r="15955" ht="12.75" hidden="1"/>
    <row r="15956" ht="12.75" hidden="1"/>
    <row r="15957" ht="12.75" hidden="1"/>
    <row r="15958" ht="12.75" hidden="1"/>
    <row r="15959" ht="12.75" hidden="1"/>
    <row r="15960" ht="12.75" hidden="1"/>
    <row r="15961" ht="12.75" hidden="1"/>
    <row r="15962" ht="12.75" hidden="1"/>
    <row r="15963" ht="12.75" hidden="1"/>
    <row r="15964" ht="12.75" hidden="1"/>
    <row r="15965" ht="12.75" hidden="1"/>
    <row r="15966" ht="12.75" hidden="1"/>
    <row r="15967" ht="12.75" hidden="1"/>
    <row r="15968" ht="12.75" hidden="1"/>
    <row r="15969" ht="12.75" hidden="1"/>
    <row r="15970" ht="12.75" hidden="1"/>
    <row r="15971" ht="12.75" hidden="1"/>
    <row r="15972" ht="12.75" hidden="1"/>
    <row r="15973" ht="12.75" hidden="1"/>
    <row r="15974" ht="12.75" hidden="1"/>
    <row r="15975" ht="12.75" hidden="1"/>
    <row r="15976" ht="12.75" hidden="1"/>
    <row r="15977" ht="12.75" hidden="1"/>
    <row r="15978" ht="12.75" hidden="1"/>
    <row r="15979" ht="12.75" hidden="1"/>
    <row r="15980" ht="12.75" hidden="1"/>
    <row r="15981" ht="12.75" hidden="1"/>
    <row r="15982" ht="12.75" hidden="1"/>
    <row r="15983" ht="12.75" hidden="1"/>
    <row r="15984" ht="12.75" hidden="1"/>
    <row r="15985" ht="12.75" hidden="1"/>
    <row r="15986" ht="12.75" hidden="1"/>
    <row r="15987" ht="12.75" hidden="1"/>
    <row r="15988" ht="12.75" hidden="1"/>
    <row r="15989" ht="12.75" hidden="1"/>
    <row r="15990" ht="12.75" hidden="1"/>
    <row r="15991" ht="12.75" hidden="1"/>
    <row r="15992" ht="12.75" hidden="1"/>
    <row r="15993" ht="12.75" hidden="1"/>
    <row r="15994" ht="12.75" hidden="1"/>
    <row r="15995" ht="12.75" hidden="1"/>
    <row r="15996" ht="12.75" hidden="1"/>
    <row r="15997" ht="12.75" hidden="1"/>
    <row r="15998" ht="12.75" hidden="1"/>
    <row r="15999" ht="12.75" hidden="1"/>
    <row r="16000" ht="12.75" hidden="1"/>
    <row r="16001" ht="12.75" hidden="1"/>
    <row r="16002" ht="12.75" hidden="1"/>
    <row r="16003" ht="12.75" hidden="1"/>
    <row r="16004" ht="12.75" hidden="1"/>
    <row r="16005" ht="12.75" hidden="1"/>
    <row r="16006" ht="12.75" hidden="1"/>
    <row r="16007" ht="12.75" hidden="1"/>
    <row r="16008" ht="12.75" hidden="1"/>
    <row r="16009" ht="12.75" hidden="1"/>
    <row r="16010" ht="12.75" hidden="1"/>
    <row r="16011" ht="12.75" hidden="1"/>
    <row r="16012" ht="12.75" hidden="1"/>
    <row r="16013" ht="12.75" hidden="1"/>
    <row r="16014" ht="12.75" hidden="1"/>
    <row r="16015" ht="12.75" hidden="1"/>
    <row r="16016" ht="12.75" hidden="1"/>
    <row r="16017" ht="12.75" hidden="1"/>
    <row r="16018" ht="12.75" hidden="1"/>
    <row r="16019" ht="12.75" hidden="1"/>
    <row r="16020" ht="12.75" hidden="1"/>
    <row r="16021" ht="12.75" hidden="1"/>
    <row r="16022" ht="12.75" hidden="1"/>
    <row r="16023" ht="12.75" hidden="1"/>
    <row r="16024" ht="12.75" hidden="1"/>
    <row r="16025" ht="12.75" hidden="1"/>
    <row r="16026" ht="12.75" hidden="1"/>
    <row r="16027" ht="12.75" hidden="1"/>
    <row r="16028" ht="12.75" hidden="1"/>
    <row r="16029" ht="12.75" hidden="1"/>
    <row r="16030" ht="12.75" hidden="1"/>
    <row r="16031" ht="12.75" hidden="1"/>
    <row r="16032" ht="12.75" hidden="1"/>
    <row r="16033" ht="12.75" hidden="1"/>
    <row r="16034" ht="12.75" hidden="1"/>
    <row r="16035" ht="12.75" hidden="1"/>
    <row r="16036" ht="12.75" hidden="1"/>
    <row r="16037" ht="12.75" hidden="1"/>
    <row r="16038" ht="12.75" hidden="1"/>
    <row r="16039" ht="12.75" hidden="1"/>
    <row r="16040" ht="12.75" hidden="1"/>
    <row r="16041" ht="12.75" hidden="1"/>
    <row r="16042" ht="12.75" hidden="1"/>
    <row r="16043" ht="12.75" hidden="1"/>
    <row r="16044" ht="12.75" hidden="1"/>
    <row r="16045" ht="12.75" hidden="1"/>
    <row r="16046" ht="12.75" hidden="1"/>
    <row r="16047" ht="12.75" hidden="1"/>
    <row r="16048" ht="12.75" hidden="1"/>
    <row r="16049" ht="12.75" hidden="1"/>
    <row r="16050" ht="12.75" hidden="1"/>
    <row r="16051" ht="12.75" hidden="1"/>
    <row r="16052" ht="12.75" hidden="1"/>
    <row r="16053" ht="12.75" hidden="1"/>
    <row r="16054" ht="12.75" hidden="1"/>
    <row r="16055" ht="12.75" hidden="1"/>
    <row r="16056" ht="12.75" hidden="1"/>
    <row r="16057" ht="12.75" hidden="1"/>
    <row r="16058" ht="12.75" hidden="1"/>
    <row r="16059" ht="12.75" hidden="1"/>
    <row r="16060" ht="12.75" hidden="1"/>
    <row r="16061" ht="12.75" hidden="1"/>
    <row r="16062" ht="12.75" hidden="1"/>
    <row r="16063" ht="12.75" hidden="1"/>
    <row r="16064" ht="12.75" hidden="1"/>
    <row r="16065" ht="12.75" hidden="1"/>
    <row r="16066" ht="12.75" hidden="1"/>
    <row r="16067" ht="12.75" hidden="1"/>
    <row r="16068" ht="12.75" hidden="1"/>
    <row r="16069" ht="12.75" hidden="1"/>
    <row r="16070" ht="12.75" hidden="1"/>
    <row r="16071" ht="12.75" hidden="1"/>
    <row r="16072" ht="12.75" hidden="1"/>
    <row r="16073" ht="12.75" hidden="1"/>
    <row r="16074" ht="12.75" hidden="1"/>
    <row r="16075" ht="12.75" hidden="1"/>
    <row r="16076" ht="12.75" hidden="1"/>
    <row r="16077" ht="12.75" hidden="1"/>
    <row r="16078" ht="12.75" hidden="1"/>
    <row r="16079" ht="12.75" hidden="1"/>
    <row r="16080" ht="12.75" hidden="1"/>
    <row r="16081" ht="12.75" hidden="1"/>
    <row r="16082" ht="12.75" hidden="1"/>
    <row r="16083" ht="12.75" hidden="1"/>
    <row r="16084" ht="12.75" hidden="1"/>
    <row r="16085" ht="12.75" hidden="1"/>
    <row r="16086" ht="12.75" hidden="1"/>
    <row r="16087" ht="12.75" hidden="1"/>
    <row r="16088" ht="12.75" hidden="1"/>
    <row r="16089" ht="12.75" hidden="1"/>
    <row r="16090" ht="12.75" hidden="1"/>
    <row r="16091" ht="12.75" hidden="1"/>
    <row r="16092" ht="12.75" hidden="1"/>
    <row r="16093" ht="12.75" hidden="1"/>
    <row r="16094" ht="12.75" hidden="1"/>
    <row r="16095" ht="12.75" hidden="1"/>
    <row r="16096" ht="12.75" hidden="1"/>
    <row r="16097" ht="12.75" hidden="1"/>
    <row r="16098" ht="12.75" hidden="1"/>
    <row r="16099" ht="12.75" hidden="1"/>
    <row r="16100" ht="12.75" hidden="1"/>
    <row r="16101" ht="12.75" hidden="1"/>
    <row r="16102" ht="12.75" hidden="1"/>
    <row r="16103" ht="12.75" hidden="1"/>
    <row r="16104" ht="12.75" hidden="1"/>
    <row r="16105" ht="12.75" hidden="1"/>
    <row r="16106" ht="12.75" hidden="1"/>
    <row r="16107" ht="12.75" hidden="1"/>
    <row r="16108" ht="12.75" hidden="1"/>
    <row r="16109" ht="12.75" hidden="1"/>
    <row r="16110" ht="12.75" hidden="1"/>
    <row r="16111" ht="12.75" hidden="1"/>
    <row r="16112" ht="12.75" hidden="1"/>
    <row r="16113" ht="12.75" hidden="1"/>
    <row r="16114" ht="12.75" hidden="1"/>
    <row r="16115" ht="12.75" hidden="1"/>
    <row r="16116" ht="12.75" hidden="1"/>
    <row r="16117" ht="12.75" hidden="1"/>
    <row r="16118" ht="12.75" hidden="1"/>
    <row r="16119" ht="12.75" hidden="1"/>
    <row r="16120" ht="12.75" hidden="1"/>
    <row r="16121" ht="12.75" hidden="1"/>
    <row r="16122" ht="12.75" hidden="1"/>
    <row r="16123" ht="12.75" hidden="1"/>
    <row r="16124" ht="12.75" hidden="1"/>
    <row r="16125" ht="12.75" hidden="1"/>
    <row r="16126" ht="12.75" hidden="1"/>
    <row r="16127" ht="12.75" hidden="1"/>
    <row r="16128" ht="12.75" hidden="1"/>
    <row r="16129" ht="12.75" hidden="1"/>
    <row r="16130" ht="12.75" hidden="1"/>
    <row r="16131" ht="12.75" hidden="1"/>
    <row r="16132" ht="12.75" hidden="1"/>
    <row r="16133" ht="12.75" hidden="1"/>
    <row r="16134" ht="12.75" hidden="1"/>
    <row r="16135" ht="12.75" hidden="1"/>
    <row r="16136" ht="12.75" hidden="1"/>
    <row r="16137" ht="12.75" hidden="1"/>
    <row r="16138" ht="12.75" hidden="1"/>
    <row r="16139" ht="12.75" hidden="1"/>
    <row r="16140" ht="12.75" hidden="1"/>
    <row r="16141" ht="12.75" hidden="1"/>
    <row r="16142" ht="12.75" hidden="1"/>
    <row r="16143" ht="12.75" hidden="1"/>
    <row r="16144" ht="12.75" hidden="1"/>
    <row r="16145" ht="12.75" hidden="1"/>
    <row r="16146" ht="12.75" hidden="1"/>
    <row r="16147" ht="12.75" hidden="1"/>
    <row r="16148" ht="12.75" hidden="1"/>
    <row r="16149" ht="12.75" hidden="1"/>
    <row r="16150" ht="12.75" hidden="1"/>
    <row r="16151" ht="12.75" hidden="1"/>
    <row r="16152" ht="12.75" hidden="1"/>
    <row r="16153" ht="12.75" hidden="1"/>
    <row r="16154" ht="12.75" hidden="1"/>
    <row r="16155" ht="12.75" hidden="1"/>
    <row r="16156" ht="12.75" hidden="1"/>
    <row r="16157" ht="12.75" hidden="1"/>
    <row r="16158" ht="12.75" hidden="1"/>
    <row r="16159" ht="12.75" hidden="1"/>
    <row r="16160" ht="12.75" hidden="1"/>
    <row r="16161" ht="12.75" hidden="1"/>
    <row r="16162" ht="12.75" hidden="1"/>
    <row r="16163" ht="12.75" hidden="1"/>
    <row r="16164" ht="12.75" hidden="1"/>
    <row r="16165" ht="12.75" hidden="1"/>
    <row r="16166" ht="12.75" hidden="1"/>
    <row r="16167" ht="12.75" hidden="1"/>
    <row r="16168" ht="12.75" hidden="1"/>
    <row r="16169" ht="12.75" hidden="1"/>
    <row r="16170" ht="12.75" hidden="1"/>
    <row r="16171" ht="12.75" hidden="1"/>
    <row r="16172" ht="12.75" hidden="1"/>
    <row r="16173" ht="12.75" hidden="1"/>
    <row r="16174" ht="12.75" hidden="1"/>
    <row r="16175" ht="12.75" hidden="1"/>
    <row r="16176" ht="12.75" hidden="1"/>
    <row r="16177" ht="12.75" hidden="1"/>
    <row r="16178" ht="12.75" hidden="1"/>
    <row r="16179" ht="12.75" hidden="1"/>
    <row r="16180" ht="12.75" hidden="1"/>
    <row r="16181" ht="12.75" hidden="1"/>
    <row r="16182" ht="12.75" hidden="1"/>
    <row r="16183" ht="12.75" hidden="1"/>
    <row r="16184" ht="12.75" hidden="1"/>
    <row r="16185" ht="12.75" hidden="1"/>
    <row r="16186" ht="12.75" hidden="1"/>
    <row r="16187" ht="12.75" hidden="1"/>
    <row r="16188" ht="12.75" hidden="1"/>
    <row r="16189" ht="12.75" hidden="1"/>
    <row r="16190" ht="12.75" hidden="1"/>
    <row r="16191" ht="12.75" hidden="1"/>
    <row r="16192" ht="12.75" hidden="1"/>
    <row r="16193" ht="12.75" hidden="1"/>
    <row r="16194" ht="12.75" hidden="1"/>
    <row r="16195" ht="12.75" hidden="1"/>
    <row r="16196" ht="12.75" hidden="1"/>
    <row r="16197" ht="12.75" hidden="1"/>
    <row r="16198" ht="12.75" hidden="1"/>
    <row r="16199" ht="12.75" hidden="1"/>
    <row r="16200" ht="12.75" hidden="1"/>
    <row r="16201" ht="12.75" hidden="1"/>
    <row r="16202" ht="12.75" hidden="1"/>
    <row r="16203" ht="12.75" hidden="1"/>
    <row r="16204" ht="12.75" hidden="1"/>
    <row r="16205" ht="12.75" hidden="1"/>
    <row r="16206" ht="12.75" hidden="1"/>
    <row r="16207" ht="12.75" hidden="1"/>
    <row r="16208" ht="12.75" hidden="1"/>
    <row r="16209" ht="12.75" hidden="1"/>
    <row r="16210" ht="12.75" hidden="1"/>
    <row r="16211" ht="12.75" hidden="1"/>
    <row r="16212" ht="12.75" hidden="1"/>
    <row r="16213" ht="12.75" hidden="1"/>
    <row r="16214" ht="12.75" hidden="1"/>
    <row r="16215" ht="12.75" hidden="1"/>
    <row r="16216" ht="12.75" hidden="1"/>
    <row r="16217" ht="12.75" hidden="1"/>
    <row r="16218" ht="12.75" hidden="1"/>
    <row r="16219" ht="12.75" hidden="1"/>
    <row r="16220" ht="12.75" hidden="1"/>
    <row r="16221" ht="12.75" hidden="1"/>
    <row r="16222" ht="12.75" hidden="1"/>
    <row r="16223" ht="12.75" hidden="1"/>
    <row r="16224" ht="12.75" hidden="1"/>
    <row r="16225" ht="12.75" hidden="1"/>
    <row r="16226" ht="12.75" hidden="1"/>
    <row r="16227" ht="12.75" hidden="1"/>
    <row r="16228" ht="12.75" hidden="1"/>
    <row r="16229" ht="12.75" hidden="1"/>
    <row r="16230" ht="12.75" hidden="1"/>
    <row r="16231" ht="12.75" hidden="1"/>
    <row r="16232" ht="12.75" hidden="1"/>
    <row r="16233" ht="12.75" hidden="1"/>
    <row r="16234" ht="12.75" hidden="1"/>
    <row r="16235" ht="12.75" hidden="1"/>
    <row r="16236" ht="12.75" hidden="1"/>
    <row r="16237" ht="12.75" hidden="1"/>
    <row r="16238" ht="12.75" hidden="1"/>
    <row r="16239" ht="12.75" hidden="1"/>
    <row r="16240" ht="12.75" hidden="1"/>
    <row r="16241" ht="12.75" hidden="1"/>
    <row r="16242" ht="12.75" hidden="1"/>
    <row r="16243" ht="12.75" hidden="1"/>
    <row r="16244" ht="12.75" hidden="1"/>
    <row r="16245" ht="12.75" hidden="1"/>
    <row r="16246" ht="12.75" hidden="1"/>
    <row r="16247" ht="12.75" hidden="1"/>
    <row r="16248" ht="12.75" hidden="1"/>
    <row r="16249" ht="12.75" hidden="1"/>
    <row r="16250" ht="12.75" hidden="1"/>
    <row r="16251" ht="12.75" hidden="1"/>
    <row r="16252" ht="12.75" hidden="1"/>
    <row r="16253" ht="12.75" hidden="1"/>
    <row r="16254" ht="12.75" hidden="1"/>
    <row r="16255" ht="12.75" hidden="1"/>
    <row r="16256" ht="12.75" hidden="1"/>
    <row r="16257" ht="12.75" hidden="1"/>
    <row r="16258" ht="12.75" hidden="1"/>
    <row r="16259" ht="12.75" hidden="1"/>
    <row r="16260" ht="12.75" hidden="1"/>
    <row r="16261" ht="12.75" hidden="1"/>
    <row r="16262" ht="12.75" hidden="1"/>
    <row r="16263" ht="12.75" hidden="1"/>
    <row r="16264" ht="12.75" hidden="1"/>
    <row r="16265" ht="12.75" hidden="1"/>
    <row r="16266" ht="12.75" hidden="1"/>
    <row r="16267" ht="12.75" hidden="1"/>
    <row r="16268" ht="12.75" hidden="1"/>
    <row r="16269" ht="12.75" hidden="1"/>
    <row r="16270" ht="12.75" hidden="1"/>
    <row r="16271" ht="12.75" hidden="1"/>
    <row r="16272" ht="12.75" hidden="1"/>
    <row r="16273" ht="12.75" hidden="1"/>
    <row r="16274" ht="12.75" hidden="1"/>
    <row r="16275" ht="12.75" hidden="1"/>
    <row r="16276" ht="12.75" hidden="1"/>
    <row r="16277" ht="12.75" hidden="1"/>
    <row r="16278" ht="12.75" hidden="1"/>
    <row r="16279" ht="12.75" hidden="1"/>
    <row r="16280" ht="12.75" hidden="1"/>
    <row r="16281" ht="12.75" hidden="1"/>
    <row r="16282" ht="12.75" hidden="1"/>
    <row r="16283" ht="12.75" hidden="1"/>
    <row r="16284" ht="12.75" hidden="1"/>
    <row r="16285" ht="12.75" hidden="1"/>
    <row r="16286" ht="12.75" hidden="1"/>
    <row r="16287" ht="12.75" hidden="1"/>
    <row r="16288" ht="12.75" hidden="1"/>
    <row r="16289" ht="12.75" hidden="1"/>
    <row r="16290" ht="12.75" hidden="1"/>
    <row r="16291" ht="12.75" hidden="1"/>
    <row r="16292" ht="12.75" hidden="1"/>
    <row r="16293" ht="12.75" hidden="1"/>
    <row r="16294" ht="12.75" hidden="1"/>
    <row r="16295" ht="12.75" hidden="1"/>
    <row r="16296" ht="12.75" hidden="1"/>
    <row r="16297" ht="12.75" hidden="1"/>
    <row r="16298" ht="12.75" hidden="1"/>
    <row r="16299" ht="12.75" hidden="1"/>
    <row r="16300" ht="12.75" hidden="1"/>
    <row r="16301" ht="12.75" hidden="1"/>
    <row r="16302" ht="12.75" hidden="1"/>
    <row r="16303" ht="12.75" hidden="1"/>
    <row r="16304" ht="12.75" hidden="1"/>
    <row r="16305" ht="12.75" hidden="1"/>
    <row r="16306" ht="12.75" hidden="1"/>
    <row r="16307" ht="12.75" hidden="1"/>
    <row r="16308" ht="12.75" hidden="1"/>
    <row r="16309" ht="12.75" hidden="1"/>
    <row r="16310" ht="12.75" hidden="1"/>
    <row r="16311" ht="12.75" hidden="1"/>
    <row r="16312" ht="12.75" hidden="1"/>
    <row r="16313" ht="12.75" hidden="1"/>
    <row r="16314" ht="12.75" hidden="1"/>
    <row r="16315" ht="12.75" hidden="1"/>
    <row r="16316" ht="12.75" hidden="1"/>
    <row r="16317" ht="12.75" hidden="1"/>
    <row r="16318" ht="12.75" hidden="1"/>
    <row r="16319" ht="12.75" hidden="1"/>
    <row r="16320" ht="12.75" hidden="1"/>
    <row r="16321" ht="12.75" hidden="1"/>
    <row r="16322" ht="12.75" hidden="1"/>
    <row r="16323" ht="12.75" hidden="1"/>
    <row r="16324" ht="12.75" hidden="1"/>
    <row r="16325" ht="12.75" hidden="1"/>
    <row r="16326" ht="12.75" hidden="1"/>
    <row r="16327" ht="12.75" hidden="1"/>
    <row r="16328" ht="12.75" hidden="1"/>
    <row r="16329" ht="12.75" hidden="1"/>
    <row r="16330" ht="12.75" hidden="1"/>
    <row r="16331" ht="12.75" hidden="1"/>
    <row r="16332" ht="12.75" hidden="1"/>
    <row r="16333" ht="12.75" hidden="1"/>
    <row r="16334" ht="12.75" hidden="1"/>
    <row r="16335" ht="12.75" hidden="1"/>
    <row r="16336" ht="12.75" hidden="1"/>
    <row r="16337" ht="12.75" hidden="1"/>
    <row r="16338" ht="12.75" hidden="1"/>
    <row r="16339" ht="12.75" hidden="1"/>
    <row r="16340" ht="12.75" hidden="1"/>
    <row r="16341" ht="12.75" hidden="1"/>
    <row r="16342" ht="12.75" hidden="1"/>
    <row r="16343" ht="12.75" hidden="1"/>
    <row r="16344" ht="12.75" hidden="1"/>
    <row r="16345" ht="12.75" hidden="1"/>
    <row r="16346" ht="12.75" hidden="1"/>
    <row r="16347" ht="12.75" hidden="1"/>
    <row r="16348" ht="12.75" hidden="1"/>
    <row r="16349" ht="12.75" hidden="1"/>
    <row r="16350" ht="12.75" hidden="1"/>
    <row r="16351" ht="12.75" hidden="1"/>
    <row r="16352" ht="12.75" hidden="1"/>
    <row r="16353" ht="12.75" hidden="1"/>
    <row r="16354" ht="12.75" hidden="1"/>
    <row r="16355" ht="12.75" hidden="1"/>
    <row r="16356" ht="12.75" hidden="1"/>
    <row r="16357" ht="12.75" hidden="1"/>
    <row r="16358" ht="12.75" hidden="1"/>
    <row r="16359" ht="12.75" hidden="1"/>
    <row r="16360" ht="12.75" hidden="1"/>
    <row r="16361" ht="12.75" hidden="1"/>
    <row r="16362" ht="12.75" hidden="1"/>
    <row r="16363" ht="12.75" hidden="1"/>
    <row r="16364" ht="12.75" hidden="1"/>
    <row r="16365" ht="12.75" hidden="1"/>
    <row r="16366" ht="12.75" hidden="1"/>
    <row r="16367" ht="12.75" hidden="1"/>
    <row r="16368" ht="12.75" hidden="1"/>
    <row r="16369" ht="12.75" hidden="1"/>
    <row r="16370" ht="12.75" hidden="1"/>
    <row r="16371" ht="12.75" hidden="1"/>
    <row r="16372" ht="12.75" hidden="1"/>
    <row r="16373" ht="12.75" hidden="1"/>
    <row r="16374" ht="12.75" hidden="1"/>
    <row r="16375" ht="12.75" hidden="1"/>
    <row r="16376" ht="12.75" hidden="1"/>
    <row r="16377" ht="12.75" hidden="1"/>
    <row r="16378" ht="12.75" hidden="1"/>
    <row r="16379" ht="12.75" hidden="1"/>
    <row r="16380" ht="12.75" hidden="1"/>
    <row r="16381" ht="12.75" hidden="1"/>
    <row r="16382" ht="12.75" hidden="1"/>
    <row r="16383" ht="12.75" hidden="1"/>
    <row r="16384" ht="12.75" hidden="1"/>
    <row r="16385" ht="12.75" hidden="1"/>
    <row r="16386" ht="12.75" hidden="1"/>
    <row r="16387" ht="12.75" hidden="1"/>
    <row r="16388" ht="12.75" hidden="1"/>
    <row r="16389" ht="12.75" hidden="1"/>
    <row r="16390" ht="12.75" hidden="1"/>
    <row r="16391" ht="12.75" hidden="1"/>
    <row r="16392" ht="12.75" hidden="1"/>
    <row r="16393" ht="12.75" hidden="1"/>
    <row r="16394" ht="12.75" hidden="1"/>
    <row r="16395" ht="12.75" hidden="1"/>
    <row r="16396" ht="12.75" hidden="1"/>
    <row r="16397" ht="12.75" hidden="1"/>
    <row r="16398" ht="12.75" hidden="1"/>
    <row r="16399" ht="12.75" hidden="1"/>
    <row r="16400" ht="12.75" hidden="1"/>
    <row r="16401" ht="12.75" hidden="1"/>
    <row r="16402" ht="12.75" hidden="1"/>
    <row r="16403" ht="12.75" hidden="1"/>
    <row r="16404" ht="12.75" hidden="1"/>
    <row r="16405" ht="12.75" hidden="1"/>
    <row r="16406" ht="12.75" hidden="1"/>
    <row r="16407" ht="12.75" hidden="1"/>
    <row r="16408" ht="12.75" hidden="1"/>
    <row r="16409" ht="12.75" hidden="1"/>
    <row r="16410" ht="12.75" hidden="1"/>
    <row r="16411" ht="12.75" hidden="1"/>
    <row r="16412" ht="12.75" hidden="1"/>
    <row r="16413" ht="12.75" hidden="1"/>
    <row r="16414" ht="12.75" hidden="1"/>
    <row r="16415" ht="12.75" hidden="1"/>
    <row r="16416" ht="12.75" hidden="1"/>
    <row r="16417" ht="12.75" hidden="1"/>
    <row r="16418" ht="12.75" hidden="1"/>
    <row r="16419" ht="12.75" hidden="1"/>
    <row r="16420" ht="12.75" hidden="1"/>
    <row r="16421" ht="12.75" hidden="1"/>
    <row r="16422" ht="12.75" hidden="1"/>
    <row r="16423" ht="12.75" hidden="1"/>
    <row r="16424" ht="12.75" hidden="1"/>
    <row r="16425" ht="12.75" hidden="1"/>
    <row r="16426" ht="12.75" hidden="1"/>
    <row r="16427" ht="12.75" hidden="1"/>
    <row r="16428" ht="12.75" hidden="1"/>
    <row r="16429" ht="12.75" hidden="1"/>
    <row r="16430" ht="12.75" hidden="1"/>
    <row r="16431" ht="12.75" hidden="1"/>
    <row r="16432" ht="12.75" hidden="1"/>
    <row r="16433" ht="12.75" hidden="1"/>
    <row r="16434" ht="12.75" hidden="1"/>
    <row r="16435" ht="12.75" hidden="1"/>
    <row r="16436" ht="12.75" hidden="1"/>
    <row r="16437" ht="12.75" hidden="1"/>
    <row r="16438" ht="12.75" hidden="1"/>
    <row r="16439" ht="12.75" hidden="1"/>
    <row r="16440" ht="12.75" hidden="1"/>
    <row r="16441" ht="12.75" hidden="1"/>
    <row r="16442" ht="12.75" hidden="1"/>
    <row r="16443" ht="12.75" hidden="1"/>
    <row r="16444" ht="12.75" hidden="1"/>
    <row r="16445" ht="12.75" hidden="1"/>
    <row r="16446" ht="12.75" hidden="1"/>
    <row r="16447" ht="12.75" hidden="1"/>
    <row r="16448" ht="12.75" hidden="1"/>
    <row r="16449" ht="12.75" hidden="1"/>
    <row r="16450" ht="12.75" hidden="1"/>
    <row r="16451" ht="12.75" hidden="1"/>
    <row r="16452" ht="12.75" hidden="1"/>
    <row r="16453" ht="12.75" hidden="1"/>
    <row r="16454" ht="12.75" hidden="1"/>
    <row r="16455" ht="12.75" hidden="1"/>
    <row r="16456" ht="12.75" hidden="1"/>
    <row r="16457" ht="12.75" hidden="1"/>
    <row r="16458" ht="12.75" hidden="1"/>
    <row r="16459" ht="12.75" hidden="1"/>
    <row r="16460" ht="12.75" hidden="1"/>
    <row r="16461" ht="12.75" hidden="1"/>
    <row r="16462" ht="12.75" hidden="1"/>
    <row r="16463" ht="12.75" hidden="1"/>
    <row r="16464" ht="12.75" hidden="1"/>
    <row r="16465" ht="12.75" hidden="1"/>
    <row r="16466" ht="12.75" hidden="1"/>
    <row r="16467" ht="12.75" hidden="1"/>
    <row r="16468" ht="12.75" hidden="1"/>
    <row r="16469" ht="12.75" hidden="1"/>
    <row r="16470" ht="12.75" hidden="1"/>
    <row r="16471" ht="12.75" hidden="1"/>
    <row r="16472" ht="12.75" hidden="1"/>
    <row r="16473" ht="12.75" hidden="1"/>
    <row r="16474" ht="12.75" hidden="1"/>
    <row r="16475" ht="12.75" hidden="1"/>
    <row r="16476" ht="12.75" hidden="1"/>
    <row r="16477" ht="12.75" hidden="1"/>
    <row r="16478" ht="12.75" hidden="1"/>
    <row r="16479" ht="12.75" hidden="1"/>
    <row r="16480" ht="12.75" hidden="1"/>
    <row r="16481" ht="12.75" hidden="1"/>
    <row r="16482" ht="12.75" hidden="1"/>
    <row r="16483" ht="12.75" hidden="1"/>
    <row r="16484" ht="12.75" hidden="1"/>
    <row r="16485" ht="12.75" hidden="1"/>
    <row r="16486" ht="12.75" hidden="1"/>
    <row r="16487" ht="12.75" hidden="1"/>
    <row r="16488" ht="12.75" hidden="1"/>
    <row r="16489" ht="12.75" hidden="1"/>
    <row r="16490" ht="12.75" hidden="1"/>
    <row r="16491" ht="12.75" hidden="1"/>
    <row r="16492" ht="12.75" hidden="1"/>
    <row r="16493" ht="12.75" hidden="1"/>
    <row r="16494" ht="12.75" hidden="1"/>
    <row r="16495" ht="12.75" hidden="1"/>
    <row r="16496" ht="12.75" hidden="1"/>
    <row r="16497" ht="12.75" hidden="1"/>
    <row r="16498" ht="12.75" hidden="1"/>
    <row r="16499" ht="12.75" hidden="1"/>
    <row r="16500" ht="12.75" hidden="1"/>
    <row r="16501" ht="12.75" hidden="1"/>
    <row r="16502" ht="12.75" hidden="1"/>
    <row r="16503" ht="12.75" hidden="1"/>
    <row r="16504" ht="12.75" hidden="1"/>
    <row r="16505" ht="12.75" hidden="1"/>
    <row r="16506" ht="12.75" hidden="1"/>
    <row r="16507" ht="12.75" hidden="1"/>
    <row r="16508" ht="12.75" hidden="1"/>
    <row r="16509" ht="12.75" hidden="1"/>
    <row r="16510" ht="12.75" hidden="1"/>
    <row r="16511" ht="12.75" hidden="1"/>
    <row r="16512" ht="12.75" hidden="1"/>
    <row r="16513" ht="12.75" hidden="1"/>
    <row r="16514" ht="12.75" hidden="1"/>
    <row r="16515" ht="12.75" hidden="1"/>
    <row r="16516" ht="12.75" hidden="1"/>
    <row r="16517" ht="12.75" hidden="1"/>
    <row r="16518" ht="12.75" hidden="1"/>
    <row r="16519" ht="12.75" hidden="1"/>
    <row r="16520" ht="12.75" hidden="1"/>
    <row r="16521" ht="12.75" hidden="1"/>
    <row r="16522" ht="12.75" hidden="1"/>
    <row r="16523" ht="12.75" hidden="1"/>
    <row r="16524" ht="12.75" hidden="1"/>
    <row r="16525" ht="12.75" hidden="1"/>
    <row r="16526" ht="12.75" hidden="1"/>
    <row r="16527" ht="12.75" hidden="1"/>
    <row r="16528" ht="12.75" hidden="1"/>
    <row r="16529" ht="12.75" hidden="1"/>
    <row r="16530" ht="12.75" hidden="1"/>
    <row r="16531" ht="12.75" hidden="1"/>
    <row r="16532" ht="12.75" hidden="1"/>
    <row r="16533" ht="12.75" hidden="1"/>
    <row r="16534" ht="12.75" hidden="1"/>
    <row r="16535" ht="12.75" hidden="1"/>
    <row r="16536" ht="12.75" hidden="1"/>
    <row r="16537" ht="12.75" hidden="1"/>
    <row r="16538" ht="12.75" hidden="1"/>
    <row r="16539" ht="12.75" hidden="1"/>
    <row r="16540" ht="12.75" hidden="1"/>
    <row r="16541" ht="12.75" hidden="1"/>
    <row r="16542" ht="12.75" hidden="1"/>
    <row r="16543" ht="12.75" hidden="1"/>
    <row r="16544" ht="12.75" hidden="1"/>
    <row r="16545" ht="12.75" hidden="1"/>
    <row r="16546" ht="12.75" hidden="1"/>
    <row r="16547" ht="12.75" hidden="1"/>
    <row r="16548" ht="12.75" hidden="1"/>
    <row r="16549" ht="12.75" hidden="1"/>
    <row r="16550" ht="12.75" hidden="1"/>
    <row r="16551" ht="12.75" hidden="1"/>
    <row r="16552" ht="12.75" hidden="1"/>
    <row r="16553" ht="12.75" hidden="1"/>
    <row r="16554" ht="12.75" hidden="1"/>
    <row r="16555" ht="12.75" hidden="1"/>
    <row r="16556" ht="12.75" hidden="1"/>
    <row r="16557" ht="12.75" hidden="1"/>
    <row r="16558" ht="12.75" hidden="1"/>
    <row r="16559" ht="12.75" hidden="1"/>
    <row r="16560" ht="12.75" hidden="1"/>
    <row r="16561" ht="12.75" hidden="1"/>
    <row r="16562" ht="12.75" hidden="1"/>
    <row r="16563" ht="12.75" hidden="1"/>
    <row r="16564" ht="12.75" hidden="1"/>
    <row r="16565" ht="12.75" hidden="1"/>
    <row r="16566" ht="12.75" hidden="1"/>
    <row r="16567" ht="12.75" hidden="1"/>
    <row r="16568" ht="12.75" hidden="1"/>
    <row r="16569" ht="12.75" hidden="1"/>
    <row r="16570" ht="12.75" hidden="1"/>
    <row r="16571" ht="12.75" hidden="1"/>
    <row r="16572" ht="12.75" hidden="1"/>
    <row r="16573" ht="12.75" hidden="1"/>
    <row r="16574" ht="12.75" hidden="1"/>
    <row r="16575" ht="12.75" hidden="1"/>
    <row r="16576" ht="12.75" hidden="1"/>
    <row r="16577" ht="12.75" hidden="1"/>
    <row r="16578" ht="12.75" hidden="1"/>
    <row r="16579" ht="12.75" hidden="1"/>
    <row r="16580" ht="12.75" hidden="1"/>
    <row r="16581" ht="12.75" hidden="1"/>
    <row r="16582" ht="12.75" hidden="1"/>
    <row r="16583" ht="12.75" hidden="1"/>
    <row r="16584" ht="12.75" hidden="1"/>
    <row r="16585" ht="12.75" hidden="1"/>
    <row r="16586" ht="12.75" hidden="1"/>
    <row r="16587" ht="12.75" hidden="1"/>
    <row r="16588" ht="12.75" hidden="1"/>
    <row r="16589" ht="12.75" hidden="1"/>
    <row r="16590" ht="12.75" hidden="1"/>
    <row r="16591" ht="12.75" hidden="1"/>
    <row r="16592" ht="12.75" hidden="1"/>
    <row r="16593" ht="12.75" hidden="1"/>
    <row r="16594" ht="12.75" hidden="1"/>
    <row r="16595" ht="12.75" hidden="1"/>
    <row r="16596" ht="12.75" hidden="1"/>
    <row r="16597" ht="12.75" hidden="1"/>
    <row r="16598" ht="12.75" hidden="1"/>
    <row r="16599" ht="12.75" hidden="1"/>
    <row r="16600" ht="12.75" hidden="1"/>
    <row r="16601" ht="12.75" hidden="1"/>
    <row r="16602" ht="12.75" hidden="1"/>
    <row r="16603" ht="12.75" hidden="1"/>
    <row r="16604" ht="12.75" hidden="1"/>
    <row r="16605" ht="12.75" hidden="1"/>
    <row r="16606" ht="12.75" hidden="1"/>
    <row r="16607" ht="12.75" hidden="1"/>
    <row r="16608" ht="12.75" hidden="1"/>
    <row r="16609" ht="12.75" hidden="1"/>
    <row r="16610" ht="12.75" hidden="1"/>
    <row r="16611" ht="12.75" hidden="1"/>
    <row r="16612" ht="12.75" hidden="1"/>
    <row r="16613" ht="12.75" hidden="1"/>
    <row r="16614" ht="12.75" hidden="1"/>
    <row r="16615" ht="12.75" hidden="1"/>
    <row r="16616" ht="12.75" hidden="1"/>
    <row r="16617" ht="12.75" hidden="1"/>
    <row r="16618" ht="12.75" hidden="1"/>
    <row r="16619" ht="12.75" hidden="1"/>
    <row r="16620" ht="12.75" hidden="1"/>
    <row r="16621" ht="12.75" hidden="1"/>
    <row r="16622" ht="12.75" hidden="1"/>
    <row r="16623" ht="12.75" hidden="1"/>
    <row r="16624" ht="12.75" hidden="1"/>
    <row r="16625" ht="12.75" hidden="1"/>
    <row r="16626" ht="12.75" hidden="1"/>
    <row r="16627" ht="12.75" hidden="1"/>
    <row r="16628" ht="12.75" hidden="1"/>
    <row r="16629" ht="12.75" hidden="1"/>
    <row r="16630" ht="12.75" hidden="1"/>
    <row r="16631" ht="12.75" hidden="1"/>
    <row r="16632" ht="12.75" hidden="1"/>
    <row r="16633" ht="12.75" hidden="1"/>
    <row r="16634" ht="12.75" hidden="1"/>
    <row r="16635" ht="12.75" hidden="1"/>
    <row r="16636" ht="12.75" hidden="1"/>
    <row r="16637" ht="12.75" hidden="1"/>
    <row r="16638" ht="12.75" hidden="1"/>
    <row r="16639" ht="12.75" hidden="1"/>
    <row r="16640" ht="12.75" hidden="1"/>
    <row r="16641" ht="12.75" hidden="1"/>
    <row r="16642" ht="12.75" hidden="1"/>
    <row r="16643" ht="12.75" hidden="1"/>
    <row r="16644" ht="12.75" hidden="1"/>
    <row r="16645" ht="12.75" hidden="1"/>
    <row r="16646" ht="12.75" hidden="1"/>
    <row r="16647" ht="12.75" hidden="1"/>
    <row r="16648" ht="12.75" hidden="1"/>
    <row r="16649" ht="12.75" hidden="1"/>
    <row r="16650" ht="12.75" hidden="1"/>
    <row r="16651" ht="12.75" hidden="1"/>
    <row r="16652" ht="12.75" hidden="1"/>
    <row r="16653" ht="12.75" hidden="1"/>
    <row r="16654" ht="12.75" hidden="1"/>
    <row r="16655" ht="12.75" hidden="1"/>
    <row r="16656" ht="12.75" hidden="1"/>
    <row r="16657" ht="12.75" hidden="1"/>
    <row r="16658" ht="12.75" hidden="1"/>
    <row r="16659" ht="12.75" hidden="1"/>
    <row r="16660" ht="12.75" hidden="1"/>
    <row r="16661" ht="12.75" hidden="1"/>
    <row r="16662" ht="12.75" hidden="1"/>
    <row r="16663" ht="12.75" hidden="1"/>
    <row r="16664" ht="12.75" hidden="1"/>
    <row r="16665" ht="12.75" hidden="1"/>
    <row r="16666" ht="12.75" hidden="1"/>
    <row r="16667" ht="12.75" hidden="1"/>
    <row r="16668" ht="12.75" hidden="1"/>
    <row r="16669" ht="12.75" hidden="1"/>
    <row r="16670" ht="12.75" hidden="1"/>
    <row r="16671" ht="12.75" hidden="1"/>
    <row r="16672" ht="12.75" hidden="1"/>
    <row r="16673" ht="12.75" hidden="1"/>
    <row r="16674" ht="12.75" hidden="1"/>
    <row r="16675" ht="12.75" hidden="1"/>
    <row r="16676" ht="12.75" hidden="1"/>
    <row r="16677" ht="12.75" hidden="1"/>
    <row r="16678" ht="12.75" hidden="1"/>
    <row r="16679" ht="12.75" hidden="1"/>
    <row r="16680" ht="12.75" hidden="1"/>
    <row r="16681" ht="12.75" hidden="1"/>
    <row r="16682" ht="12.75" hidden="1"/>
    <row r="16683" ht="12.75" hidden="1"/>
    <row r="16684" ht="12.75" hidden="1"/>
    <row r="16685" ht="12.75" hidden="1"/>
    <row r="16686" ht="12.75" hidden="1"/>
    <row r="16687" ht="12.75" hidden="1"/>
    <row r="16688" ht="12.75" hidden="1"/>
    <row r="16689" ht="12.75" hidden="1"/>
    <row r="16690" ht="12.75" hidden="1"/>
    <row r="16691" ht="12.75" hidden="1"/>
    <row r="16692" ht="12.75" hidden="1"/>
    <row r="16693" ht="12.75" hidden="1"/>
    <row r="16694" ht="12.75" hidden="1"/>
    <row r="16695" ht="12.75" hidden="1"/>
    <row r="16696" ht="12.75" hidden="1"/>
    <row r="16697" ht="12.75" hidden="1"/>
    <row r="16698" ht="12.75" hidden="1"/>
    <row r="16699" ht="12.75" hidden="1"/>
    <row r="16700" ht="12.75" hidden="1"/>
    <row r="16701" ht="12.75" hidden="1"/>
    <row r="16702" ht="12.75" hidden="1"/>
    <row r="16703" ht="12.75" hidden="1"/>
    <row r="16704" ht="12.75" hidden="1"/>
    <row r="16705" ht="12.75" hidden="1"/>
    <row r="16706" ht="12.75" hidden="1"/>
    <row r="16707" ht="12.75" hidden="1"/>
    <row r="16708" ht="12.75" hidden="1"/>
    <row r="16709" ht="12.75" hidden="1"/>
    <row r="16710" ht="12.75" hidden="1"/>
    <row r="16711" ht="12.75" hidden="1"/>
    <row r="16712" ht="12.75" hidden="1"/>
    <row r="16713" ht="12.75" hidden="1"/>
    <row r="16714" ht="12.75" hidden="1"/>
    <row r="16715" ht="12.75" hidden="1"/>
    <row r="16716" ht="12.75" hidden="1"/>
    <row r="16717" ht="12.75" hidden="1"/>
    <row r="16718" ht="12.75" hidden="1"/>
    <row r="16719" ht="12.75" hidden="1"/>
    <row r="16720" ht="12.75" hidden="1"/>
    <row r="16721" ht="12.75" hidden="1"/>
    <row r="16722" ht="12.75" hidden="1"/>
    <row r="16723" ht="12.75" hidden="1"/>
    <row r="16724" ht="12.75" hidden="1"/>
    <row r="16725" ht="12.75" hidden="1"/>
    <row r="16726" ht="12.75" hidden="1"/>
    <row r="16727" ht="12.75" hidden="1"/>
    <row r="16728" ht="12.75" hidden="1"/>
    <row r="16729" ht="12.75" hidden="1"/>
    <row r="16730" ht="12.75" hidden="1"/>
    <row r="16731" ht="12.75" hidden="1"/>
    <row r="16732" ht="12.75" hidden="1"/>
    <row r="16733" ht="12.75" hidden="1"/>
    <row r="16734" ht="12.75" hidden="1"/>
    <row r="16735" ht="12.75" hidden="1"/>
    <row r="16736" ht="12.75" hidden="1"/>
    <row r="16737" ht="12.75" hidden="1"/>
    <row r="16738" ht="12.75" hidden="1"/>
    <row r="16739" ht="12.75" hidden="1"/>
    <row r="16740" ht="12.75" hidden="1"/>
    <row r="16741" ht="12.75" hidden="1"/>
    <row r="16742" ht="12.75" hidden="1"/>
    <row r="16743" ht="12.75" hidden="1"/>
    <row r="16744" ht="12.75" hidden="1"/>
    <row r="16745" ht="12.75" hidden="1"/>
    <row r="16746" ht="12.75" hidden="1"/>
    <row r="16747" ht="12.75" hidden="1"/>
    <row r="16748" ht="12.75" hidden="1"/>
    <row r="16749" ht="12.75" hidden="1"/>
    <row r="16750" ht="12.75" hidden="1"/>
    <row r="16751" ht="12.75" hidden="1"/>
    <row r="16752" ht="12.75" hidden="1"/>
    <row r="16753" ht="12.75" hidden="1"/>
    <row r="16754" ht="12.75" hidden="1"/>
    <row r="16755" ht="12.75" hidden="1"/>
    <row r="16756" ht="12.75" hidden="1"/>
    <row r="16757" ht="12.75" hidden="1"/>
    <row r="16758" ht="12.75" hidden="1"/>
    <row r="16759" ht="12.75" hidden="1"/>
    <row r="16760" ht="12.75" hidden="1"/>
    <row r="16761" ht="12.75" hidden="1"/>
    <row r="16762" ht="12.75" hidden="1"/>
    <row r="16763" ht="12.75" hidden="1"/>
    <row r="16764" ht="12.75" hidden="1"/>
    <row r="16765" ht="12.75" hidden="1"/>
    <row r="16766" ht="12.75" hidden="1"/>
    <row r="16767" ht="12.75" hidden="1"/>
    <row r="16768" ht="12.75" hidden="1"/>
    <row r="16769" ht="12.75" hidden="1"/>
    <row r="16770" ht="12.75" hidden="1"/>
    <row r="16771" ht="12.75" hidden="1"/>
    <row r="16772" ht="12.75" hidden="1"/>
    <row r="16773" ht="12.75" hidden="1"/>
    <row r="16774" ht="12.75" hidden="1"/>
    <row r="16775" ht="12.75" hidden="1"/>
    <row r="16776" ht="12.75" hidden="1"/>
    <row r="16777" ht="12.75" hidden="1"/>
    <row r="16778" ht="12.75" hidden="1"/>
    <row r="16779" ht="12.75" hidden="1"/>
    <row r="16780" ht="12.75" hidden="1"/>
    <row r="16781" ht="12.75" hidden="1"/>
    <row r="16782" ht="12.75" hidden="1"/>
    <row r="16783" ht="12.75" hidden="1"/>
    <row r="16784" ht="12.75" hidden="1"/>
    <row r="16785" ht="12.75" hidden="1"/>
    <row r="16786" ht="12.75" hidden="1"/>
    <row r="16787" ht="12.75" hidden="1"/>
    <row r="16788" ht="12.75" hidden="1"/>
    <row r="16789" ht="12.75" hidden="1"/>
    <row r="16790" ht="12.75" hidden="1"/>
    <row r="16791" ht="12.75" hidden="1"/>
    <row r="16792" ht="12.75" hidden="1"/>
    <row r="16793" ht="12.75" hidden="1"/>
    <row r="16794" ht="12.75" hidden="1"/>
    <row r="16795" ht="12.75" hidden="1"/>
    <row r="16796" ht="12.75" hidden="1"/>
    <row r="16797" ht="12.75" hidden="1"/>
    <row r="16798" ht="12.75" hidden="1"/>
    <row r="16799" ht="12.75" hidden="1"/>
    <row r="16800" ht="12.75" hidden="1"/>
    <row r="16801" ht="12.75" hidden="1"/>
    <row r="16802" ht="12.75" hidden="1"/>
    <row r="16803" ht="12.75" hidden="1"/>
    <row r="16804" ht="12.75" hidden="1"/>
    <row r="16805" ht="12.75" hidden="1"/>
    <row r="16806" ht="12.75" hidden="1"/>
    <row r="16807" ht="12.75" hidden="1"/>
    <row r="16808" ht="12.75" hidden="1"/>
    <row r="16809" ht="12.75" hidden="1"/>
    <row r="16810" ht="12.75" hidden="1"/>
    <row r="16811" ht="12.75" hidden="1"/>
    <row r="16812" ht="12.75" hidden="1"/>
    <row r="16813" ht="12.75" hidden="1"/>
    <row r="16814" ht="12.75" hidden="1"/>
    <row r="16815" ht="12.75" hidden="1"/>
    <row r="16816" ht="12.75" hidden="1"/>
    <row r="16817" ht="12.75" hidden="1"/>
    <row r="16818" ht="12.75" hidden="1"/>
    <row r="16819" ht="12.75" hidden="1"/>
    <row r="16820" ht="12.75" hidden="1"/>
    <row r="16821" ht="12.75" hidden="1"/>
    <row r="16822" ht="12.75" hidden="1"/>
    <row r="16823" ht="12.75" hidden="1"/>
    <row r="16824" ht="12.75" hidden="1"/>
    <row r="16825" ht="12.75" hidden="1"/>
    <row r="16826" ht="12.75" hidden="1"/>
    <row r="16827" ht="12.75" hidden="1"/>
    <row r="16828" ht="12.75" hidden="1"/>
    <row r="16829" ht="12.75" hidden="1"/>
    <row r="16830" ht="12.75" hidden="1"/>
    <row r="16831" ht="12.75" hidden="1"/>
    <row r="16832" ht="12.75" hidden="1"/>
    <row r="16833" ht="12.75" hidden="1"/>
    <row r="16834" ht="12.75" hidden="1"/>
    <row r="16835" ht="12.75" hidden="1"/>
    <row r="16836" ht="12.75" hidden="1"/>
    <row r="16837" ht="12.75" hidden="1"/>
    <row r="16838" ht="12.75" hidden="1"/>
    <row r="16839" ht="12.75" hidden="1"/>
    <row r="16840" ht="12.75" hidden="1"/>
    <row r="16841" ht="12.75" hidden="1"/>
    <row r="16842" ht="12.75" hidden="1"/>
    <row r="16843" ht="12.75" hidden="1"/>
    <row r="16844" ht="12.75" hidden="1"/>
    <row r="16845" ht="12.75" hidden="1"/>
    <row r="16846" ht="12.75" hidden="1"/>
    <row r="16847" ht="12.75" hidden="1"/>
    <row r="16848" ht="12.75" hidden="1"/>
    <row r="16849" ht="12.75" hidden="1"/>
    <row r="16850" ht="12.75" hidden="1"/>
    <row r="16851" ht="12.75" hidden="1"/>
    <row r="16852" ht="12.75" hidden="1"/>
    <row r="16853" ht="12.75" hidden="1"/>
    <row r="16854" ht="12.75" hidden="1"/>
    <row r="16855" ht="12.75" hidden="1"/>
    <row r="16856" ht="12.75" hidden="1"/>
    <row r="16857" ht="12.75" hidden="1"/>
    <row r="16858" ht="12.75" hidden="1"/>
    <row r="16859" ht="12.75" hidden="1"/>
    <row r="16860" ht="12.75" hidden="1"/>
    <row r="16861" ht="12.75" hidden="1"/>
    <row r="16862" ht="12.75" hidden="1"/>
    <row r="16863" ht="12.75" hidden="1"/>
    <row r="16864" ht="12.75" hidden="1"/>
    <row r="16865" ht="12.75" hidden="1"/>
    <row r="16866" ht="12.75" hidden="1"/>
    <row r="16867" ht="12.75" hidden="1"/>
    <row r="16868" ht="12.75" hidden="1"/>
    <row r="16869" ht="12.75" hidden="1"/>
    <row r="16870" ht="12.75" hidden="1"/>
    <row r="16871" ht="12.75" hidden="1"/>
    <row r="16872" ht="12.75" hidden="1"/>
    <row r="16873" ht="12.75" hidden="1"/>
    <row r="16874" ht="12.75" hidden="1"/>
    <row r="16875" ht="12.75" hidden="1"/>
    <row r="16876" ht="12.75" hidden="1"/>
    <row r="16877" ht="12.75" hidden="1"/>
    <row r="16878" ht="12.75" hidden="1"/>
    <row r="16879" ht="12.75" hidden="1"/>
    <row r="16880" ht="12.75" hidden="1"/>
    <row r="16881" ht="12.75" hidden="1"/>
    <row r="16882" ht="12.75" hidden="1"/>
    <row r="16883" ht="12.75" hidden="1"/>
    <row r="16884" ht="12.75" hidden="1"/>
    <row r="16885" ht="12.75" hidden="1"/>
    <row r="16886" ht="12.75" hidden="1"/>
    <row r="16887" ht="12.75" hidden="1"/>
    <row r="16888" ht="12.75" hidden="1"/>
    <row r="16889" ht="12.75" hidden="1"/>
    <row r="16890" ht="12.75" hidden="1"/>
    <row r="16891" ht="12.75" hidden="1"/>
    <row r="16892" ht="12.75" hidden="1"/>
    <row r="16893" ht="12.75" hidden="1"/>
    <row r="16894" ht="12.75" hidden="1"/>
    <row r="16895" ht="12.75" hidden="1"/>
    <row r="16896" ht="12.75" hidden="1"/>
    <row r="16897" ht="12.75" hidden="1"/>
    <row r="16898" ht="12.75" hidden="1"/>
    <row r="16899" ht="12.75" hidden="1"/>
    <row r="16900" ht="12.75" hidden="1"/>
    <row r="16901" ht="12.75" hidden="1"/>
    <row r="16902" ht="12.75" hidden="1"/>
    <row r="16903" ht="12.75" hidden="1"/>
    <row r="16904" ht="12.75" hidden="1"/>
    <row r="16905" ht="12.75" hidden="1"/>
    <row r="16906" ht="12.75" hidden="1"/>
    <row r="16907" ht="12.75" hidden="1"/>
    <row r="16908" ht="12.75" hidden="1"/>
    <row r="16909" ht="12.75" hidden="1"/>
    <row r="16910" ht="12.75" hidden="1"/>
    <row r="16911" ht="12.75" hidden="1"/>
    <row r="16912" ht="12.75" hidden="1"/>
    <row r="16913" ht="12.75" hidden="1"/>
    <row r="16914" ht="12.75" hidden="1"/>
    <row r="16915" ht="12.75" hidden="1"/>
    <row r="16916" ht="12.75" hidden="1"/>
    <row r="16917" ht="12.75" hidden="1"/>
    <row r="16918" ht="12.75" hidden="1"/>
    <row r="16919" ht="12.75" hidden="1"/>
    <row r="16920" ht="12.75" hidden="1"/>
    <row r="16921" ht="12.75" hidden="1"/>
    <row r="16922" ht="12.75" hidden="1"/>
    <row r="16923" ht="12.75" hidden="1"/>
    <row r="16924" ht="12.75" hidden="1"/>
    <row r="16925" ht="12.75" hidden="1"/>
    <row r="16926" ht="12.75" hidden="1"/>
    <row r="16927" ht="12.75" hidden="1"/>
    <row r="16928" ht="12.75" hidden="1"/>
    <row r="16929" ht="12.75" hidden="1"/>
    <row r="16930" ht="12.75" hidden="1"/>
    <row r="16931" ht="12.75" hidden="1"/>
    <row r="16932" ht="12.75" hidden="1"/>
    <row r="16933" ht="12.75" hidden="1"/>
    <row r="16934" ht="12.75" hidden="1"/>
    <row r="16935" ht="12.75" hidden="1"/>
    <row r="16936" ht="12.75" hidden="1"/>
    <row r="16937" ht="12.75" hidden="1"/>
    <row r="16938" ht="12.75" hidden="1"/>
    <row r="16939" ht="12.75" hidden="1"/>
    <row r="16940" ht="12.75" hidden="1"/>
    <row r="16941" ht="12.75" hidden="1"/>
    <row r="16942" ht="12.75" hidden="1"/>
    <row r="16943" ht="12.75" hidden="1"/>
    <row r="16944" ht="12.75" hidden="1"/>
    <row r="16945" ht="12.75" hidden="1"/>
    <row r="16946" ht="12.75" hidden="1"/>
    <row r="16947" ht="12.75" hidden="1"/>
    <row r="16948" ht="12.75" hidden="1"/>
    <row r="16949" ht="12.75" hidden="1"/>
    <row r="16950" ht="12.75" hidden="1"/>
    <row r="16951" ht="12.75" hidden="1"/>
    <row r="16952" ht="12.75" hidden="1"/>
    <row r="16953" ht="12.75" hidden="1"/>
    <row r="16954" ht="12.75" hidden="1"/>
    <row r="16955" ht="12.75" hidden="1"/>
    <row r="16956" ht="12.75" hidden="1"/>
    <row r="16957" ht="12.75" hidden="1"/>
    <row r="16958" ht="12.75" hidden="1"/>
    <row r="16959" ht="12.75" hidden="1"/>
    <row r="16960" ht="12.75" hidden="1"/>
    <row r="16961" ht="12.75" hidden="1"/>
    <row r="16962" ht="12.75" hidden="1"/>
    <row r="16963" ht="12.75" hidden="1"/>
    <row r="16964" ht="12.75" hidden="1"/>
    <row r="16965" ht="12.75" hidden="1"/>
    <row r="16966" ht="12.75" hidden="1"/>
    <row r="16967" ht="12.75" hidden="1"/>
    <row r="16968" ht="12.75" hidden="1"/>
    <row r="16969" ht="12.75" hidden="1"/>
    <row r="16970" ht="12.75" hidden="1"/>
    <row r="16971" ht="12.75" hidden="1"/>
    <row r="16972" ht="12.75" hidden="1"/>
    <row r="16973" ht="12.75" hidden="1"/>
    <row r="16974" ht="12.75" hidden="1"/>
    <row r="16975" ht="12.75" hidden="1"/>
    <row r="16976" ht="12.75" hidden="1"/>
    <row r="16977" ht="12.75" hidden="1"/>
    <row r="16978" ht="12.75" hidden="1"/>
    <row r="16979" ht="12.75" hidden="1"/>
    <row r="16980" ht="12.75" hidden="1"/>
    <row r="16981" ht="12.75" hidden="1"/>
    <row r="16982" ht="12.75" hidden="1"/>
    <row r="16983" ht="12.75" hidden="1"/>
    <row r="16984" ht="12.75" hidden="1"/>
    <row r="16985" ht="12.75" hidden="1"/>
    <row r="16986" ht="12.75" hidden="1"/>
    <row r="16987" ht="12.75" hidden="1"/>
    <row r="16988" ht="12.75" hidden="1"/>
    <row r="16989" ht="12.75" hidden="1"/>
    <row r="16990" ht="12.75" hidden="1"/>
    <row r="16991" ht="12.75" hidden="1"/>
    <row r="16992" ht="12.75" hidden="1"/>
    <row r="16993" ht="12.75" hidden="1"/>
    <row r="16994" ht="12.75" hidden="1"/>
    <row r="16995" ht="12.75" hidden="1"/>
    <row r="16996" ht="12.75" hidden="1"/>
    <row r="16997" ht="12.75" hidden="1"/>
    <row r="16998" ht="12.75" hidden="1"/>
    <row r="16999" ht="12.75" hidden="1"/>
    <row r="17000" ht="12.75" hidden="1"/>
    <row r="17001" ht="12.75" hidden="1"/>
    <row r="17002" ht="12.75" hidden="1"/>
    <row r="17003" ht="12.75" hidden="1"/>
    <row r="17004" ht="12.75" hidden="1"/>
    <row r="17005" ht="12.75" hidden="1"/>
    <row r="17006" ht="12.75" hidden="1"/>
    <row r="17007" ht="12.75" hidden="1"/>
    <row r="17008" ht="12.75" hidden="1"/>
    <row r="17009" ht="12.75" hidden="1"/>
    <row r="17010" ht="12.75" hidden="1"/>
    <row r="17011" ht="12.75" hidden="1"/>
    <row r="17012" ht="12.75" hidden="1"/>
    <row r="17013" ht="12.75" hidden="1"/>
    <row r="17014" ht="12.75" hidden="1"/>
    <row r="17015" ht="12.75" hidden="1"/>
    <row r="17016" ht="12.75" hidden="1"/>
    <row r="17017" ht="12.75" hidden="1"/>
    <row r="17018" ht="12.75" hidden="1"/>
    <row r="17019" ht="12.75" hidden="1"/>
    <row r="17020" ht="12.75" hidden="1"/>
    <row r="17021" ht="12.75" hidden="1"/>
    <row r="17022" ht="12.75" hidden="1"/>
    <row r="17023" ht="12.75" hidden="1"/>
    <row r="17024" ht="12.75" hidden="1"/>
    <row r="17025" ht="12.75" hidden="1"/>
    <row r="17026" ht="12.75" hidden="1"/>
    <row r="17027" ht="12.75" hidden="1"/>
    <row r="17028" ht="12.75" hidden="1"/>
    <row r="17029" ht="12.75" hidden="1"/>
    <row r="17030" ht="12.75" hidden="1"/>
    <row r="17031" ht="12.75" hidden="1"/>
    <row r="17032" ht="12.75" hidden="1"/>
    <row r="17033" ht="12.75" hidden="1"/>
    <row r="17034" ht="12.75" hidden="1"/>
    <row r="17035" ht="12.75" hidden="1"/>
    <row r="17036" ht="12.75" hidden="1"/>
    <row r="17037" ht="12.75" hidden="1"/>
    <row r="17038" ht="12.75" hidden="1"/>
    <row r="17039" ht="12.75" hidden="1"/>
    <row r="17040" ht="12.75" hidden="1"/>
    <row r="17041" ht="12.75" hidden="1"/>
    <row r="17042" ht="12.75" hidden="1"/>
    <row r="17043" ht="12.75" hidden="1"/>
    <row r="17044" ht="12.75" hidden="1"/>
    <row r="17045" ht="12.75" hidden="1"/>
    <row r="17046" ht="12.75" hidden="1"/>
    <row r="17047" ht="12.75" hidden="1"/>
    <row r="17048" ht="12.75" hidden="1"/>
    <row r="17049" ht="12.75" hidden="1"/>
    <row r="17050" ht="12.75" hidden="1"/>
    <row r="17051" ht="12.75" hidden="1"/>
    <row r="17052" ht="12.75" hidden="1"/>
    <row r="17053" ht="12.75" hidden="1"/>
    <row r="17054" ht="12.75" hidden="1"/>
    <row r="17055" ht="12.75" hidden="1"/>
    <row r="17056" ht="12.75" hidden="1"/>
    <row r="17057" ht="12.75" hidden="1"/>
    <row r="17058" ht="12.75" hidden="1"/>
    <row r="17059" ht="12.75" hidden="1"/>
    <row r="17060" ht="12.75" hidden="1"/>
    <row r="17061" ht="12.75" hidden="1"/>
    <row r="17062" ht="12.75" hidden="1"/>
    <row r="17063" ht="12.75" hidden="1"/>
    <row r="17064" ht="12.75" hidden="1"/>
    <row r="17065" ht="12.75" hidden="1"/>
    <row r="17066" ht="12.75" hidden="1"/>
    <row r="17067" ht="12.75" hidden="1"/>
    <row r="17068" ht="12.75" hidden="1"/>
    <row r="17069" ht="12.75" hidden="1"/>
    <row r="17070" ht="12.75" hidden="1"/>
    <row r="17071" ht="12.75" hidden="1"/>
    <row r="17072" ht="12.75" hidden="1"/>
    <row r="17073" ht="12.75" hidden="1"/>
    <row r="17074" ht="12.75" hidden="1"/>
    <row r="17075" ht="12.75" hidden="1"/>
    <row r="17076" ht="12.75" hidden="1"/>
    <row r="17077" ht="12.75" hidden="1"/>
    <row r="17078" ht="12.75" hidden="1"/>
    <row r="17079" ht="12.75" hidden="1"/>
    <row r="17080" ht="12.75" hidden="1"/>
    <row r="17081" ht="12.75" hidden="1"/>
    <row r="17082" ht="12.75" hidden="1"/>
    <row r="17083" ht="12.75" hidden="1"/>
    <row r="17084" ht="12.75" hidden="1"/>
    <row r="17085" ht="12.75" hidden="1"/>
    <row r="17086" ht="12.75" hidden="1"/>
    <row r="17087" ht="12.75" hidden="1"/>
    <row r="17088" ht="12.75" hidden="1"/>
    <row r="17089" ht="12.75" hidden="1"/>
    <row r="17090" ht="12.75" hidden="1"/>
    <row r="17091" ht="12.75" hidden="1"/>
    <row r="17092" ht="12.75" hidden="1"/>
    <row r="17093" ht="12.75" hidden="1"/>
    <row r="17094" ht="12.75" hidden="1"/>
    <row r="17095" ht="12.75" hidden="1"/>
    <row r="17096" ht="12.75" hidden="1"/>
    <row r="17097" ht="12.75" hidden="1"/>
    <row r="17098" ht="12.75" hidden="1"/>
    <row r="17099" ht="12.75" hidden="1"/>
    <row r="17100" ht="12.75" hidden="1"/>
    <row r="17101" ht="12.75" hidden="1"/>
    <row r="17102" ht="12.75" hidden="1"/>
    <row r="17103" ht="12.75" hidden="1"/>
    <row r="17104" ht="12.75" hidden="1"/>
    <row r="17105" ht="12.75" hidden="1"/>
    <row r="17106" ht="12.75" hidden="1"/>
    <row r="17107" ht="12.75" hidden="1"/>
    <row r="17108" ht="12.75" hidden="1"/>
    <row r="17109" ht="12.75" hidden="1"/>
    <row r="17110" ht="12.75" hidden="1"/>
    <row r="17111" ht="12.75" hidden="1"/>
    <row r="17112" ht="12.75" hidden="1"/>
    <row r="17113" ht="12.75" hidden="1"/>
    <row r="17114" ht="12.75" hidden="1"/>
    <row r="17115" ht="12.75" hidden="1"/>
    <row r="17116" ht="12.75" hidden="1"/>
    <row r="17117" ht="12.75" hidden="1"/>
    <row r="17118" ht="12.75" hidden="1"/>
    <row r="17119" ht="12.75" hidden="1"/>
    <row r="17120" ht="12.75" hidden="1"/>
    <row r="17121" ht="12.75" hidden="1"/>
    <row r="17122" ht="12.75" hidden="1"/>
    <row r="17123" ht="12.75" hidden="1"/>
    <row r="17124" ht="12.75" hidden="1"/>
    <row r="17125" ht="12.75" hidden="1"/>
    <row r="17126" ht="12.75" hidden="1"/>
    <row r="17127" ht="12.75" hidden="1"/>
    <row r="17128" ht="12.75" hidden="1"/>
    <row r="17129" ht="12.75" hidden="1"/>
    <row r="17130" ht="12.75" hidden="1"/>
    <row r="17131" ht="12.75" hidden="1"/>
    <row r="17132" ht="12.75" hidden="1"/>
    <row r="17133" ht="12.75" hidden="1"/>
    <row r="17134" ht="12.75" hidden="1"/>
    <row r="17135" ht="12.75" hidden="1"/>
    <row r="17136" ht="12.75" hidden="1"/>
    <row r="17137" ht="12.75" hidden="1"/>
    <row r="17138" ht="12.75" hidden="1"/>
    <row r="17139" ht="12.75" hidden="1"/>
    <row r="17140" ht="12.75" hidden="1"/>
    <row r="17141" ht="12.75" hidden="1"/>
    <row r="17142" ht="12.75" hidden="1"/>
    <row r="17143" ht="12.75" hidden="1"/>
    <row r="17144" ht="12.75" hidden="1"/>
    <row r="17145" ht="12.75" hidden="1"/>
    <row r="17146" ht="12.75" hidden="1"/>
    <row r="17147" ht="12.75" hidden="1"/>
    <row r="17148" ht="12.75" hidden="1"/>
    <row r="17149" ht="12.75" hidden="1"/>
    <row r="17150" ht="12.75" hidden="1"/>
    <row r="17151" ht="12.75" hidden="1"/>
    <row r="17152" ht="12.75" hidden="1"/>
    <row r="17153" ht="12.75" hidden="1"/>
    <row r="17154" ht="12.75" hidden="1"/>
    <row r="17155" ht="12.75" hidden="1"/>
    <row r="17156" ht="12.75" hidden="1"/>
    <row r="17157" ht="12.75" hidden="1"/>
    <row r="17158" ht="12.75" hidden="1"/>
    <row r="17159" ht="12.75" hidden="1"/>
    <row r="17160" ht="12.75" hidden="1"/>
    <row r="17161" ht="12.75" hidden="1"/>
    <row r="17162" ht="12.75" hidden="1"/>
    <row r="17163" ht="12.75" hidden="1"/>
    <row r="17164" ht="12.75" hidden="1"/>
    <row r="17165" ht="12.75" hidden="1"/>
    <row r="17166" ht="12.75" hidden="1"/>
    <row r="17167" ht="12.75" hidden="1"/>
    <row r="17168" ht="12.75" hidden="1"/>
    <row r="17169" ht="12.75" hidden="1"/>
    <row r="17170" ht="12.75" hidden="1"/>
    <row r="17171" ht="12.75" hidden="1"/>
    <row r="17172" ht="12.75" hidden="1"/>
    <row r="17173" ht="12.75" hidden="1"/>
    <row r="17174" ht="12.75" hidden="1"/>
    <row r="17175" ht="12.75" hidden="1"/>
    <row r="17176" ht="12.75" hidden="1"/>
    <row r="17177" ht="12.75" hidden="1"/>
    <row r="17178" ht="12.75" hidden="1"/>
    <row r="17179" ht="12.75" hidden="1"/>
    <row r="17180" ht="12.75" hidden="1"/>
    <row r="17181" ht="12.75" hidden="1"/>
    <row r="17182" ht="12.75" hidden="1"/>
    <row r="17183" ht="12.75" hidden="1"/>
    <row r="17184" ht="12.75" hidden="1"/>
    <row r="17185" ht="12.75" hidden="1"/>
    <row r="17186" ht="12.75" hidden="1"/>
    <row r="17187" ht="12.75" hidden="1"/>
    <row r="17188" ht="12.75" hidden="1"/>
    <row r="17189" ht="12.75" hidden="1"/>
    <row r="17190" ht="12.75" hidden="1"/>
    <row r="17191" ht="12.75" hidden="1"/>
    <row r="17192" ht="12.75" hidden="1"/>
    <row r="17193" ht="12.75" hidden="1"/>
    <row r="17194" ht="12.75" hidden="1"/>
    <row r="17195" ht="12.75" hidden="1"/>
    <row r="17196" ht="12.75" hidden="1"/>
    <row r="17197" ht="12.75" hidden="1"/>
    <row r="17198" ht="12.75" hidden="1"/>
    <row r="17199" ht="12.75" hidden="1"/>
    <row r="17200" ht="12.75" hidden="1"/>
    <row r="17201" ht="12.75" hidden="1"/>
    <row r="17202" ht="12.75" hidden="1"/>
    <row r="17203" ht="12.75" hidden="1"/>
    <row r="17204" ht="12.75" hidden="1"/>
    <row r="17205" ht="12.75" hidden="1"/>
    <row r="17206" ht="12.75" hidden="1"/>
    <row r="17207" ht="12.75" hidden="1"/>
    <row r="17208" ht="12.75" hidden="1"/>
    <row r="17209" ht="12.75" hidden="1"/>
    <row r="17210" ht="12.75" hidden="1"/>
    <row r="17211" ht="12.75" hidden="1"/>
    <row r="17212" ht="12.75" hidden="1"/>
    <row r="17213" ht="12.75" hidden="1"/>
    <row r="17214" ht="12.75" hidden="1"/>
    <row r="17215" ht="12.75" hidden="1"/>
    <row r="17216" ht="12.75" hidden="1"/>
    <row r="17217" ht="12.75" hidden="1"/>
    <row r="17218" ht="12.75" hidden="1"/>
    <row r="17219" ht="12.75" hidden="1"/>
    <row r="17220" ht="12.75" hidden="1"/>
    <row r="17221" ht="12.75" hidden="1"/>
    <row r="17222" ht="12.75" hidden="1"/>
    <row r="17223" ht="12.75" hidden="1"/>
    <row r="17224" ht="12.75" hidden="1"/>
    <row r="17225" ht="12.75" hidden="1"/>
    <row r="17226" ht="12.75" hidden="1"/>
    <row r="17227" ht="12.75" hidden="1"/>
    <row r="17228" ht="12.75" hidden="1"/>
    <row r="17229" ht="12.75" hidden="1"/>
    <row r="17230" ht="12.75" hidden="1"/>
    <row r="17231" ht="12.75" hidden="1"/>
    <row r="17232" ht="12.75" hidden="1"/>
    <row r="17233" ht="12.75" hidden="1"/>
    <row r="17234" ht="12.75" hidden="1"/>
    <row r="17235" ht="12.75" hidden="1"/>
    <row r="17236" ht="12.75" hidden="1"/>
    <row r="17237" ht="12.75" hidden="1"/>
    <row r="17238" ht="12.75" hidden="1"/>
    <row r="17239" ht="12.75" hidden="1"/>
    <row r="17240" ht="12.75" hidden="1"/>
    <row r="17241" ht="12.75" hidden="1"/>
    <row r="17242" ht="12.75" hidden="1"/>
    <row r="17243" ht="12.75" hidden="1"/>
    <row r="17244" ht="12.75" hidden="1"/>
    <row r="17245" ht="12.75" hidden="1"/>
    <row r="17246" ht="12.75" hidden="1"/>
    <row r="17247" ht="12.75" hidden="1"/>
    <row r="17248" ht="12.75" hidden="1"/>
    <row r="17249" ht="12.75" hidden="1"/>
    <row r="17250" ht="12.75" hidden="1"/>
    <row r="17251" ht="12.75" hidden="1"/>
    <row r="17252" ht="12.75" hidden="1"/>
    <row r="17253" ht="12.75" hidden="1"/>
    <row r="17254" ht="12.75" hidden="1"/>
    <row r="17255" ht="12.75" hidden="1"/>
    <row r="17256" ht="12.75" hidden="1"/>
    <row r="17257" ht="12.75" hidden="1"/>
    <row r="17258" ht="12.75" hidden="1"/>
    <row r="17259" ht="12.75" hidden="1"/>
    <row r="17260" ht="12.75" hidden="1"/>
    <row r="17261" ht="12.75" hidden="1"/>
    <row r="17262" ht="12.75" hidden="1"/>
    <row r="17263" ht="12.75" hidden="1"/>
    <row r="17264" ht="12.75" hidden="1"/>
    <row r="17265" ht="12.75" hidden="1"/>
    <row r="17266" ht="12.75" hidden="1"/>
    <row r="17267" ht="12.75" hidden="1"/>
    <row r="17268" ht="12.75" hidden="1"/>
    <row r="17269" ht="12.75" hidden="1"/>
    <row r="17270" ht="12.75" hidden="1"/>
    <row r="17271" ht="12.75" hidden="1"/>
    <row r="17272" ht="12.75" hidden="1"/>
    <row r="17273" ht="12.75" hidden="1"/>
    <row r="17274" ht="12.75" hidden="1"/>
    <row r="17275" ht="12.75" hidden="1"/>
    <row r="17276" ht="12.75" hidden="1"/>
    <row r="17277" ht="12.75" hidden="1"/>
    <row r="17278" ht="12.75" hidden="1"/>
    <row r="17279" ht="12.75" hidden="1"/>
    <row r="17280" ht="12.75" hidden="1"/>
    <row r="17281" ht="12.75" hidden="1"/>
    <row r="17282" ht="12.75" hidden="1"/>
    <row r="17283" ht="12.75" hidden="1"/>
    <row r="17284" ht="12.75" hidden="1"/>
    <row r="17285" ht="12.75" hidden="1"/>
    <row r="17286" ht="12.75" hidden="1"/>
    <row r="17287" ht="12.75" hidden="1"/>
    <row r="17288" ht="12.75" hidden="1"/>
    <row r="17289" ht="12.75" hidden="1"/>
    <row r="17290" ht="12.75" hidden="1"/>
    <row r="17291" ht="12.75" hidden="1"/>
    <row r="17292" ht="12.75" hidden="1"/>
    <row r="17293" ht="12.75" hidden="1"/>
    <row r="17294" ht="12.75" hidden="1"/>
    <row r="17295" ht="12.75" hidden="1"/>
    <row r="17296" ht="12.75" hidden="1"/>
    <row r="17297" ht="12.75" hidden="1"/>
    <row r="17298" ht="12.75" hidden="1"/>
    <row r="17299" ht="12.75" hidden="1"/>
    <row r="17300" ht="12.75" hidden="1"/>
    <row r="17301" ht="12.75" hidden="1"/>
    <row r="17302" ht="12.75" hidden="1"/>
    <row r="17303" ht="12.75" hidden="1"/>
    <row r="17304" ht="12.75" hidden="1"/>
    <row r="17305" ht="12.75" hidden="1"/>
    <row r="17306" ht="12.75" hidden="1"/>
    <row r="17307" ht="12.75" hidden="1"/>
    <row r="17308" ht="12.75" hidden="1"/>
    <row r="17309" ht="12.75" hidden="1"/>
    <row r="17310" ht="12.75" hidden="1"/>
    <row r="17311" ht="12.75" hidden="1"/>
    <row r="17312" ht="12.75" hidden="1"/>
    <row r="17313" ht="12.75" hidden="1"/>
    <row r="17314" ht="12.75" hidden="1"/>
    <row r="17315" ht="12.75" hidden="1"/>
    <row r="17316" ht="12.75" hidden="1"/>
    <row r="17317" ht="12.75" hidden="1"/>
    <row r="17318" ht="12.75" hidden="1"/>
    <row r="17319" ht="12.75" hidden="1"/>
    <row r="17320" ht="12.75" hidden="1"/>
    <row r="17321" ht="12.75" hidden="1"/>
    <row r="17322" ht="12.75" hidden="1"/>
    <row r="17323" ht="12.75" hidden="1"/>
    <row r="17324" ht="12.75" hidden="1"/>
    <row r="17325" ht="12.75" hidden="1"/>
    <row r="17326" ht="12.75" hidden="1"/>
    <row r="17327" ht="12.75" hidden="1"/>
    <row r="17328" ht="12.75" hidden="1"/>
    <row r="17329" ht="12.75" hidden="1"/>
    <row r="17330" ht="12.75" hidden="1"/>
    <row r="17331" ht="12.75" hidden="1"/>
    <row r="17332" ht="12.75" hidden="1"/>
    <row r="17333" ht="12.75" hidden="1"/>
    <row r="17334" ht="12.75" hidden="1"/>
    <row r="17335" ht="12.75" hidden="1"/>
    <row r="17336" ht="12.75" hidden="1"/>
    <row r="17337" ht="12.75" hidden="1"/>
    <row r="17338" ht="12.75" hidden="1"/>
    <row r="17339" ht="12.75" hidden="1"/>
    <row r="17340" ht="12.75" hidden="1"/>
    <row r="17341" ht="12.75" hidden="1"/>
    <row r="17342" ht="12.75" hidden="1"/>
    <row r="17343" ht="12.75" hidden="1"/>
    <row r="17344" ht="12.75" hidden="1"/>
    <row r="17345" ht="12.75" hidden="1"/>
    <row r="17346" ht="12.75" hidden="1"/>
    <row r="17347" ht="12.75" hidden="1"/>
    <row r="17348" ht="12.75" hidden="1"/>
    <row r="17349" ht="12.75" hidden="1"/>
    <row r="17350" ht="12.75" hidden="1"/>
    <row r="17351" ht="12.75" hidden="1"/>
    <row r="17352" ht="12.75" hidden="1"/>
    <row r="17353" ht="12.75" hidden="1"/>
    <row r="17354" ht="12.75" hidden="1"/>
    <row r="17355" ht="12.75" hidden="1"/>
    <row r="17356" ht="12.75" hidden="1"/>
    <row r="17357" ht="12.75" hidden="1"/>
    <row r="17358" ht="12.75" hidden="1"/>
    <row r="17359" ht="12.75" hidden="1"/>
    <row r="17360" ht="12.75" hidden="1"/>
    <row r="17361" ht="12.75" hidden="1"/>
    <row r="17362" ht="12.75" hidden="1"/>
    <row r="17363" ht="12.75" hidden="1"/>
    <row r="17364" ht="12.75" hidden="1"/>
    <row r="17365" ht="12.75" hidden="1"/>
    <row r="17366" ht="12.75" hidden="1"/>
    <row r="17367" ht="12.75" hidden="1"/>
    <row r="17368" ht="12.75" hidden="1"/>
    <row r="17369" ht="12.75" hidden="1"/>
    <row r="17370" ht="12.75" hidden="1"/>
    <row r="17371" ht="12.75" hidden="1"/>
    <row r="17372" ht="12.75" hidden="1"/>
    <row r="17373" ht="12.75" hidden="1"/>
    <row r="17374" ht="12.75" hidden="1"/>
    <row r="17375" ht="12.75" hidden="1"/>
    <row r="17376" ht="12.75" hidden="1"/>
    <row r="17377" ht="12.75" hidden="1"/>
    <row r="17378" ht="12.75" hidden="1"/>
    <row r="17379" ht="12.75" hidden="1"/>
    <row r="17380" ht="12.75" hidden="1"/>
    <row r="17381" ht="12.75" hidden="1"/>
    <row r="17382" ht="12.75" hidden="1"/>
    <row r="17383" ht="12.75" hidden="1"/>
    <row r="17384" ht="12.75" hidden="1"/>
    <row r="17385" ht="12.75" hidden="1"/>
    <row r="17386" ht="12.75" hidden="1"/>
    <row r="17387" ht="12.75" hidden="1"/>
    <row r="17388" ht="12.75" hidden="1"/>
    <row r="17389" ht="12.75" hidden="1"/>
    <row r="17390" ht="12.75" hidden="1"/>
    <row r="17391" ht="12.75" hidden="1"/>
    <row r="17392" ht="12.75" hidden="1"/>
    <row r="17393" ht="12.75" hidden="1"/>
    <row r="17394" ht="12.75" hidden="1"/>
    <row r="17395" ht="12.75" hidden="1"/>
    <row r="17396" ht="12.75" hidden="1"/>
    <row r="17397" ht="12.75" hidden="1"/>
    <row r="17398" ht="12.75" hidden="1"/>
    <row r="17399" ht="12.75" hidden="1"/>
    <row r="17400" ht="12.75" hidden="1"/>
    <row r="17401" ht="12.75" hidden="1"/>
    <row r="17402" ht="12.75" hidden="1"/>
    <row r="17403" ht="12.75" hidden="1"/>
    <row r="17404" ht="12.75" hidden="1"/>
    <row r="17405" ht="12.75" hidden="1"/>
    <row r="17406" ht="12.75" hidden="1"/>
    <row r="17407" ht="12.75" hidden="1"/>
    <row r="17408" ht="12.75" hidden="1"/>
    <row r="17409" ht="12.75" hidden="1"/>
    <row r="17410" ht="12.75" hidden="1"/>
    <row r="17411" ht="12.75" hidden="1"/>
    <row r="17412" ht="12.75" hidden="1"/>
    <row r="17413" ht="12.75" hidden="1"/>
    <row r="17414" ht="12.75" hidden="1"/>
    <row r="17415" ht="12.75" hidden="1"/>
    <row r="17416" ht="12.75" hidden="1"/>
    <row r="17417" ht="12.75" hidden="1"/>
    <row r="17418" ht="12.75" hidden="1"/>
    <row r="17419" ht="12.75" hidden="1"/>
    <row r="17420" ht="12.75" hidden="1"/>
    <row r="17421" ht="12.75" hidden="1"/>
    <row r="17422" ht="12.75" hidden="1"/>
    <row r="17423" ht="12.75" hidden="1"/>
    <row r="17424" ht="12.75" hidden="1"/>
    <row r="17425" ht="12.75" hidden="1"/>
    <row r="17426" ht="12.75" hidden="1"/>
    <row r="17427" ht="12.75" hidden="1"/>
    <row r="17428" ht="12.75" hidden="1"/>
    <row r="17429" ht="12.75" hidden="1"/>
    <row r="17430" ht="12.75" hidden="1"/>
    <row r="17431" ht="12.75" hidden="1"/>
    <row r="17432" ht="12.75" hidden="1"/>
    <row r="17433" ht="12.75" hidden="1"/>
    <row r="17434" ht="12.75" hidden="1"/>
    <row r="17435" ht="12.75" hidden="1"/>
    <row r="17436" ht="12.75" hidden="1"/>
    <row r="17437" ht="12.75" hidden="1"/>
    <row r="17438" ht="12.75" hidden="1"/>
    <row r="17439" ht="12.75" hidden="1"/>
    <row r="17440" ht="12.75" hidden="1"/>
    <row r="17441" ht="12.75" hidden="1"/>
    <row r="17442" ht="12.75" hidden="1"/>
    <row r="17443" ht="12.75" hidden="1"/>
    <row r="17444" ht="12.75" hidden="1"/>
    <row r="17445" ht="12.75" hidden="1"/>
    <row r="17446" ht="12.75" hidden="1"/>
    <row r="17447" ht="12.75" hidden="1"/>
    <row r="17448" ht="12.75" hidden="1"/>
    <row r="17449" ht="12.75" hidden="1"/>
    <row r="17450" ht="12.75" hidden="1"/>
    <row r="17451" ht="12.75" hidden="1"/>
    <row r="17452" ht="12.75" hidden="1"/>
    <row r="17453" ht="12.75" hidden="1"/>
    <row r="17454" ht="12.75" hidden="1"/>
    <row r="17455" ht="12.75" hidden="1"/>
    <row r="17456" ht="12.75" hidden="1"/>
    <row r="17457" ht="12.75" hidden="1"/>
    <row r="17458" ht="12.75" hidden="1"/>
    <row r="17459" ht="12.75" hidden="1"/>
    <row r="17460" ht="12.75" hidden="1"/>
    <row r="17461" ht="12.75" hidden="1"/>
    <row r="17462" ht="12.75" hidden="1"/>
    <row r="17463" ht="12.75" hidden="1"/>
    <row r="17464" ht="12.75" hidden="1"/>
    <row r="17465" ht="12.75" hidden="1"/>
    <row r="17466" ht="12.75" hidden="1"/>
    <row r="17467" ht="12.75" hidden="1"/>
    <row r="17468" ht="12.75" hidden="1"/>
    <row r="17469" ht="12.75" hidden="1"/>
    <row r="17470" ht="12.75" hidden="1"/>
    <row r="17471" ht="12.75" hidden="1"/>
    <row r="17472" ht="12.75" hidden="1"/>
    <row r="17473" ht="12.75" hidden="1"/>
    <row r="17474" ht="12.75" hidden="1"/>
    <row r="17475" ht="12.75" hidden="1"/>
    <row r="17476" ht="12.75" hidden="1"/>
    <row r="17477" ht="12.75" hidden="1"/>
    <row r="17478" ht="12.75" hidden="1"/>
    <row r="17479" ht="12.75" hidden="1"/>
    <row r="17480" ht="12.75" hidden="1"/>
    <row r="17481" ht="12.75" hidden="1"/>
    <row r="17482" ht="12.75" hidden="1"/>
    <row r="17483" ht="12.75" hidden="1"/>
    <row r="17484" ht="12.75" hidden="1"/>
    <row r="17485" ht="12.75" hidden="1"/>
    <row r="17486" ht="12.75" hidden="1"/>
    <row r="17487" ht="12.75" hidden="1"/>
    <row r="17488" ht="12.75" hidden="1"/>
    <row r="17489" ht="12.75" hidden="1"/>
    <row r="17490" ht="12.75" hidden="1"/>
    <row r="17491" ht="12.75" hidden="1"/>
    <row r="17492" ht="12.75" hidden="1"/>
    <row r="17493" ht="12.75" hidden="1"/>
    <row r="17494" ht="12.75" hidden="1"/>
    <row r="17495" ht="12.75" hidden="1"/>
    <row r="17496" ht="12.75" hidden="1"/>
    <row r="17497" ht="12.75" hidden="1"/>
    <row r="17498" ht="12.75" hidden="1"/>
    <row r="17499" ht="12.75" hidden="1"/>
    <row r="17500" ht="12.75" hidden="1"/>
    <row r="17501" ht="12.75" hidden="1"/>
    <row r="17502" ht="12.75" hidden="1"/>
    <row r="17503" ht="12.75" hidden="1"/>
    <row r="17504" ht="12.75" hidden="1"/>
    <row r="17505" ht="12.75" hidden="1"/>
    <row r="17506" ht="12.75" hidden="1"/>
    <row r="17507" ht="12.75" hidden="1"/>
    <row r="17508" ht="12.75" hidden="1"/>
    <row r="17509" ht="12.75" hidden="1"/>
    <row r="17510" ht="12.75" hidden="1"/>
    <row r="17511" ht="12.75" hidden="1"/>
    <row r="17512" ht="12.75" hidden="1"/>
    <row r="17513" ht="12.75" hidden="1"/>
    <row r="17514" ht="12.75" hidden="1"/>
    <row r="17515" ht="12.75" hidden="1"/>
    <row r="17516" ht="12.75" hidden="1"/>
    <row r="17517" ht="12.75" hidden="1"/>
    <row r="17518" ht="12.75" hidden="1"/>
    <row r="17519" ht="12.75" hidden="1"/>
    <row r="17520" ht="12.75" hidden="1"/>
    <row r="17521" ht="12.75" hidden="1"/>
    <row r="17522" ht="12.75" hidden="1"/>
    <row r="17523" ht="12.75" hidden="1"/>
    <row r="17524" ht="12.75" hidden="1"/>
    <row r="17525" ht="12.75" hidden="1"/>
    <row r="17526" ht="12.75" hidden="1"/>
    <row r="17527" ht="12.75" hidden="1"/>
    <row r="17528" ht="12.75" hidden="1"/>
    <row r="17529" ht="12.75" hidden="1"/>
    <row r="17530" ht="12.75" hidden="1"/>
    <row r="17531" ht="12.75" hidden="1"/>
    <row r="17532" ht="12.75" hidden="1"/>
    <row r="17533" ht="12.75" hidden="1"/>
    <row r="17534" ht="12.75" hidden="1"/>
    <row r="17535" ht="12.75" hidden="1"/>
    <row r="17536" ht="12.75" hidden="1"/>
    <row r="17537" ht="12.75" hidden="1"/>
    <row r="17538" ht="12.75" hidden="1"/>
    <row r="17539" ht="12.75" hidden="1"/>
    <row r="17540" ht="12.75" hidden="1"/>
    <row r="17541" ht="12.75" hidden="1"/>
    <row r="17542" ht="12.75" hidden="1"/>
    <row r="17543" ht="12.75" hidden="1"/>
    <row r="17544" ht="12.75" hidden="1"/>
    <row r="17545" ht="12.75" hidden="1"/>
    <row r="17546" ht="12.75" hidden="1"/>
    <row r="17547" ht="12.75" hidden="1"/>
    <row r="17548" ht="12.75" hidden="1"/>
    <row r="17549" ht="12.75" hidden="1"/>
    <row r="17550" ht="12.75" hidden="1"/>
    <row r="17551" ht="12.75" hidden="1"/>
    <row r="17552" ht="12.75" hidden="1"/>
    <row r="17553" ht="12.75" hidden="1"/>
    <row r="17554" ht="12.75" hidden="1"/>
    <row r="17555" ht="12.75" hidden="1"/>
    <row r="17556" ht="12.75" hidden="1"/>
    <row r="17557" ht="12.75" hidden="1"/>
    <row r="17558" ht="12.75" hidden="1"/>
    <row r="17559" ht="12.75" hidden="1"/>
    <row r="17560" ht="12.75" hidden="1"/>
    <row r="17561" ht="12.75" hidden="1"/>
    <row r="17562" ht="12.75" hidden="1"/>
    <row r="17563" ht="12.75" hidden="1"/>
    <row r="17564" ht="12.75" hidden="1"/>
    <row r="17565" ht="12.75" hidden="1"/>
    <row r="17566" ht="12.75" hidden="1"/>
    <row r="17567" ht="12.75" hidden="1"/>
    <row r="17568" ht="12.75" hidden="1"/>
    <row r="17569" ht="12.75" hidden="1"/>
    <row r="17570" ht="12.75" hidden="1"/>
    <row r="17571" ht="12.75" hidden="1"/>
    <row r="17572" ht="12.75" hidden="1"/>
    <row r="17573" ht="12.75" hidden="1"/>
    <row r="17574" ht="12.75" hidden="1"/>
    <row r="17575" ht="12.75" hidden="1"/>
    <row r="17576" ht="12.75" hidden="1"/>
    <row r="17577" ht="12.75" hidden="1"/>
    <row r="17578" ht="12.75" hidden="1"/>
    <row r="17579" ht="12.75" hidden="1"/>
    <row r="17580" ht="12.75" hidden="1"/>
    <row r="17581" ht="12.75" hidden="1"/>
    <row r="17582" ht="12.75" hidden="1"/>
    <row r="17583" ht="12.75" hidden="1"/>
    <row r="17584" ht="12.75" hidden="1"/>
    <row r="17585" ht="12.75" hidden="1"/>
    <row r="17586" ht="12.75" hidden="1"/>
    <row r="17587" ht="12.75" hidden="1"/>
    <row r="17588" ht="12.75" hidden="1"/>
    <row r="17589" ht="12.75" hidden="1"/>
    <row r="17590" ht="12.75" hidden="1"/>
    <row r="17591" ht="12.75" hidden="1"/>
    <row r="17592" ht="12.75" hidden="1"/>
    <row r="17593" ht="12.75" hidden="1"/>
    <row r="17594" ht="12.75" hidden="1"/>
    <row r="17595" ht="12.75" hidden="1"/>
    <row r="17596" ht="12.75" hidden="1"/>
    <row r="17597" ht="12.75" hidden="1"/>
    <row r="17598" ht="12.75" hidden="1"/>
    <row r="17599" ht="12.75" hidden="1"/>
    <row r="17600" ht="12.75" hidden="1"/>
    <row r="17601" ht="12.75" hidden="1"/>
    <row r="17602" ht="12.75" hidden="1"/>
    <row r="17603" ht="12.75" hidden="1"/>
    <row r="17604" ht="12.75" hidden="1"/>
    <row r="17605" ht="12.75" hidden="1"/>
    <row r="17606" ht="12.75" hidden="1"/>
    <row r="17607" ht="12.75" hidden="1"/>
    <row r="17608" ht="12.75" hidden="1"/>
    <row r="17609" ht="12.75" hidden="1"/>
    <row r="17610" ht="12.75" hidden="1"/>
    <row r="17611" ht="12.75" hidden="1"/>
    <row r="17612" ht="12.75" hidden="1"/>
    <row r="17613" ht="12.75" hidden="1"/>
    <row r="17614" ht="12.75" hidden="1"/>
    <row r="17615" ht="12.75" hidden="1"/>
    <row r="17616" ht="12.75" hidden="1"/>
    <row r="17617" ht="12.75" hidden="1"/>
    <row r="17618" ht="12.75" hidden="1"/>
    <row r="17619" ht="12.75" hidden="1"/>
    <row r="17620" ht="12.75" hidden="1"/>
    <row r="17621" ht="12.75" hidden="1"/>
    <row r="17622" ht="12.75" hidden="1"/>
    <row r="17623" ht="12.75" hidden="1"/>
    <row r="17624" ht="12.75" hidden="1"/>
    <row r="17625" ht="12.75" hidden="1"/>
    <row r="17626" ht="12.75" hidden="1"/>
    <row r="17627" ht="12.75" hidden="1"/>
    <row r="17628" ht="12.75" hidden="1"/>
    <row r="17629" ht="12.75" hidden="1"/>
    <row r="17630" ht="12.75" hidden="1"/>
    <row r="17631" ht="12.75" hidden="1"/>
    <row r="17632" ht="12.75" hidden="1"/>
    <row r="17633" ht="12.75" hidden="1"/>
    <row r="17634" ht="12.75" hidden="1"/>
    <row r="17635" ht="12.75" hidden="1"/>
    <row r="17636" ht="12.75" hidden="1"/>
    <row r="17637" ht="12.75" hidden="1"/>
    <row r="17638" ht="12.75" hidden="1"/>
    <row r="17639" ht="12.75" hidden="1"/>
    <row r="17640" ht="12.75" hidden="1"/>
    <row r="17641" ht="12.75" hidden="1"/>
    <row r="17642" ht="12.75" hidden="1"/>
    <row r="17643" ht="12.75" hidden="1"/>
    <row r="17644" ht="12.75" hidden="1"/>
    <row r="17645" ht="12.75" hidden="1"/>
    <row r="17646" ht="12.75" hidden="1"/>
    <row r="17647" ht="12.75" hidden="1"/>
    <row r="17648" ht="12.75" hidden="1"/>
    <row r="17649" ht="12.75" hidden="1"/>
    <row r="17650" ht="12.75" hidden="1"/>
    <row r="17651" ht="12.75" hidden="1"/>
    <row r="17652" ht="12.75" hidden="1"/>
    <row r="17653" ht="12.75" hidden="1"/>
    <row r="17654" ht="12.75" hidden="1"/>
    <row r="17655" ht="12.75" hidden="1"/>
    <row r="17656" ht="12.75" hidden="1"/>
    <row r="17657" ht="12.75" hidden="1"/>
    <row r="17658" ht="12.75" hidden="1"/>
    <row r="17659" ht="12.75" hidden="1"/>
    <row r="17660" ht="12.75" hidden="1"/>
    <row r="17661" ht="12.75" hidden="1"/>
    <row r="17662" ht="12.75" hidden="1"/>
    <row r="17663" ht="12.75" hidden="1"/>
    <row r="17664" ht="12.75" hidden="1"/>
    <row r="17665" ht="12.75" hidden="1"/>
    <row r="17666" ht="12.75" hidden="1"/>
    <row r="17667" ht="12.75" hidden="1"/>
    <row r="17668" ht="12.75" hidden="1"/>
    <row r="17669" ht="12.75" hidden="1"/>
    <row r="17670" ht="12.75" hidden="1"/>
    <row r="17671" ht="12.75" hidden="1"/>
    <row r="17672" ht="12.75" hidden="1"/>
    <row r="17673" ht="12.75" hidden="1"/>
    <row r="17674" ht="12.75" hidden="1"/>
    <row r="17675" ht="12.75" hidden="1"/>
    <row r="17676" ht="12.75" hidden="1"/>
    <row r="17677" ht="12.75" hidden="1"/>
    <row r="17678" ht="12.75" hidden="1"/>
    <row r="17679" ht="12.75" hidden="1"/>
    <row r="17680" ht="12.75" hidden="1"/>
    <row r="17681" ht="12.75" hidden="1"/>
    <row r="17682" ht="12.75" hidden="1"/>
    <row r="17683" ht="12.75" hidden="1"/>
    <row r="17684" ht="12.75" hidden="1"/>
    <row r="17685" ht="12.75" hidden="1"/>
    <row r="17686" ht="12.75" hidden="1"/>
    <row r="17687" ht="12.75" hidden="1"/>
    <row r="17688" ht="12.75" hidden="1"/>
    <row r="17689" ht="12.75" hidden="1"/>
    <row r="17690" ht="12.75" hidden="1"/>
    <row r="17691" ht="12.75" hidden="1"/>
    <row r="17692" ht="12.75" hidden="1"/>
    <row r="17693" ht="12.75" hidden="1"/>
    <row r="17694" ht="12.75" hidden="1"/>
    <row r="17695" ht="12.75" hidden="1"/>
    <row r="17696" ht="12.75" hidden="1"/>
    <row r="17697" ht="12.75" hidden="1"/>
    <row r="17698" ht="12.75" hidden="1"/>
    <row r="17699" ht="12.75" hidden="1"/>
    <row r="17700" ht="12.75" hidden="1"/>
    <row r="17701" ht="12.75" hidden="1"/>
    <row r="17702" ht="12.75" hidden="1"/>
    <row r="17703" ht="12.75" hidden="1"/>
    <row r="17704" ht="12.75" hidden="1"/>
    <row r="17705" ht="12.75" hidden="1"/>
    <row r="17706" ht="12.75" hidden="1"/>
    <row r="17707" ht="12.75" hidden="1"/>
    <row r="17708" ht="12.75" hidden="1"/>
    <row r="17709" ht="12.75" hidden="1"/>
    <row r="17710" ht="12.75" hidden="1"/>
    <row r="17711" ht="12.75" hidden="1"/>
    <row r="17712" ht="12.75" hidden="1"/>
    <row r="17713" ht="12.75" hidden="1"/>
    <row r="17714" ht="12.75" hidden="1"/>
    <row r="17715" ht="12.75" hidden="1"/>
    <row r="17716" ht="12.75" hidden="1"/>
    <row r="17717" ht="12.75" hidden="1"/>
    <row r="17718" ht="12.75" hidden="1"/>
    <row r="17719" ht="12.75" hidden="1"/>
    <row r="17720" ht="12.75" hidden="1"/>
    <row r="17721" ht="12.75" hidden="1"/>
    <row r="17722" ht="12.75" hidden="1"/>
    <row r="17723" ht="12.75" hidden="1"/>
    <row r="17724" ht="12.75" hidden="1"/>
    <row r="17725" ht="12.75" hidden="1"/>
    <row r="17726" ht="12.75" hidden="1"/>
    <row r="17727" ht="12.75" hidden="1"/>
    <row r="17728" ht="12.75" hidden="1"/>
    <row r="17729" ht="12.75" hidden="1"/>
    <row r="17730" ht="12.75" hidden="1"/>
    <row r="17731" ht="12.75" hidden="1"/>
    <row r="17732" ht="12.75" hidden="1"/>
    <row r="17733" ht="12.75" hidden="1"/>
    <row r="17734" ht="12.75" hidden="1"/>
    <row r="17735" ht="12.75" hidden="1"/>
    <row r="17736" ht="12.75" hidden="1"/>
    <row r="17737" ht="12.75" hidden="1"/>
    <row r="17738" ht="12.75" hidden="1"/>
    <row r="17739" ht="12.75" hidden="1"/>
    <row r="17740" ht="12.75" hidden="1"/>
    <row r="17741" ht="12.75" hidden="1"/>
    <row r="17742" ht="12.75" hidden="1"/>
    <row r="17743" ht="12.75" hidden="1"/>
    <row r="17744" ht="12.75" hidden="1"/>
    <row r="17745" ht="12.75" hidden="1"/>
    <row r="17746" ht="12.75" hidden="1"/>
    <row r="17747" ht="12.75" hidden="1"/>
    <row r="17748" ht="12.75" hidden="1"/>
    <row r="17749" ht="12.75" hidden="1"/>
    <row r="17750" ht="12.75" hidden="1"/>
    <row r="17751" ht="12.75" hidden="1"/>
    <row r="17752" ht="12.75" hidden="1"/>
    <row r="17753" ht="12.75" hidden="1"/>
    <row r="17754" ht="12.75" hidden="1"/>
    <row r="17755" ht="12.75" hidden="1"/>
    <row r="17756" ht="12.75" hidden="1"/>
    <row r="17757" ht="12.75" hidden="1"/>
    <row r="17758" ht="12.75" hidden="1"/>
    <row r="17759" ht="12.75" hidden="1"/>
    <row r="17760" ht="12.75" hidden="1"/>
    <row r="17761" ht="12.75" hidden="1"/>
    <row r="17762" ht="12.75" hidden="1"/>
    <row r="17763" ht="12.75" hidden="1"/>
    <row r="17764" ht="12.75" hidden="1"/>
    <row r="17765" ht="12.75" hidden="1"/>
    <row r="17766" ht="12.75" hidden="1"/>
    <row r="17767" ht="12.75" hidden="1"/>
    <row r="17768" ht="12.75" hidden="1"/>
    <row r="17769" ht="12.75" hidden="1"/>
    <row r="17770" ht="12.75" hidden="1"/>
    <row r="17771" ht="12.75" hidden="1"/>
    <row r="17772" ht="12.75" hidden="1"/>
    <row r="17773" ht="12.75" hidden="1"/>
    <row r="17774" ht="12.75" hidden="1"/>
    <row r="17775" ht="12.75" hidden="1"/>
    <row r="17776" ht="12.75" hidden="1"/>
    <row r="17777" ht="12.75" hidden="1"/>
    <row r="17778" ht="12.75" hidden="1"/>
    <row r="17779" ht="12.75" hidden="1"/>
    <row r="17780" ht="12.75" hidden="1"/>
    <row r="17781" ht="12.75" hidden="1"/>
    <row r="17782" ht="12.75" hidden="1"/>
    <row r="17783" ht="12.75" hidden="1"/>
    <row r="17784" ht="12.75" hidden="1"/>
    <row r="17785" ht="12.75" hidden="1"/>
    <row r="17786" ht="12.75" hidden="1"/>
    <row r="17787" ht="12.75" hidden="1"/>
    <row r="17788" ht="12.75" hidden="1"/>
    <row r="17789" ht="12.75" hidden="1"/>
    <row r="17790" ht="12.75" hidden="1"/>
    <row r="17791" ht="12.75" hidden="1"/>
    <row r="17792" ht="12.75" hidden="1"/>
    <row r="17793" ht="12.75" hidden="1"/>
    <row r="17794" ht="12.75" hidden="1"/>
    <row r="17795" ht="12.75" hidden="1"/>
    <row r="17796" ht="12.75" hidden="1"/>
    <row r="17797" ht="12.75" hidden="1"/>
    <row r="17798" ht="12.75" hidden="1"/>
    <row r="17799" ht="12.75" hidden="1"/>
    <row r="17800" ht="12.75" hidden="1"/>
    <row r="17801" ht="12.75" hidden="1"/>
    <row r="17802" ht="12.75" hidden="1"/>
    <row r="17803" ht="12.75" hidden="1"/>
    <row r="17804" ht="12.75" hidden="1"/>
    <row r="17805" ht="12.75" hidden="1"/>
    <row r="17806" ht="12.75" hidden="1"/>
    <row r="17807" ht="12.75" hidden="1"/>
    <row r="17808" ht="12.75" hidden="1"/>
    <row r="17809" ht="12.75" hidden="1"/>
    <row r="17810" ht="12.75" hidden="1"/>
    <row r="17811" ht="12.75" hidden="1"/>
    <row r="17812" ht="12.75" hidden="1"/>
    <row r="17813" ht="12.75" hidden="1"/>
    <row r="17814" ht="12.75" hidden="1"/>
    <row r="17815" ht="12.75" hidden="1"/>
    <row r="17816" ht="12.75" hidden="1"/>
    <row r="17817" ht="12.75" hidden="1"/>
    <row r="17818" ht="12.75" hidden="1"/>
    <row r="17819" ht="12.75" hidden="1"/>
    <row r="17820" ht="12.75" hidden="1"/>
    <row r="17821" ht="12.75" hidden="1"/>
    <row r="17822" ht="12.75" hidden="1"/>
    <row r="17823" ht="12.75" hidden="1"/>
    <row r="17824" ht="12.75" hidden="1"/>
    <row r="17825" ht="12.75" hidden="1"/>
    <row r="17826" ht="12.75" hidden="1"/>
    <row r="17827" ht="12.75" hidden="1"/>
    <row r="17828" ht="12.75" hidden="1"/>
    <row r="17829" ht="12.75" hidden="1"/>
    <row r="17830" ht="12.75" hidden="1"/>
    <row r="17831" ht="12.75" hidden="1"/>
    <row r="17832" ht="12.75" hidden="1"/>
    <row r="17833" ht="12.75" hidden="1"/>
    <row r="17834" ht="12.75" hidden="1"/>
    <row r="17835" ht="12.75" hidden="1"/>
    <row r="17836" ht="12.75" hidden="1"/>
    <row r="17837" ht="12.75" hidden="1"/>
    <row r="17838" ht="12.75" hidden="1"/>
    <row r="17839" ht="12.75" hidden="1"/>
    <row r="17840" ht="12.75" hidden="1"/>
    <row r="17841" ht="12.75" hidden="1"/>
    <row r="17842" ht="12.75" hidden="1"/>
    <row r="17843" ht="12.75" hidden="1"/>
    <row r="17844" ht="12.75" hidden="1"/>
    <row r="17845" ht="12.75" hidden="1"/>
    <row r="17846" ht="12.75" hidden="1"/>
    <row r="17847" ht="12.75" hidden="1"/>
    <row r="17848" ht="12.75" hidden="1"/>
    <row r="17849" ht="12.75" hidden="1"/>
    <row r="17850" ht="12.75" hidden="1"/>
    <row r="17851" ht="12.75" hidden="1"/>
    <row r="17852" ht="12.75" hidden="1"/>
    <row r="17853" ht="12.75" hidden="1"/>
    <row r="17854" ht="12.75" hidden="1"/>
    <row r="17855" ht="12.75" hidden="1"/>
    <row r="17856" ht="12.75" hidden="1"/>
    <row r="17857" ht="12.75" hidden="1"/>
    <row r="17858" ht="12.75" hidden="1"/>
    <row r="17859" ht="12.75" hidden="1"/>
    <row r="17860" ht="12.75" hidden="1"/>
    <row r="17861" ht="12.75" hidden="1"/>
    <row r="17862" ht="12.75" hidden="1"/>
    <row r="17863" ht="12.75" hidden="1"/>
    <row r="17864" ht="12.75" hidden="1"/>
    <row r="17865" ht="12.75" hidden="1"/>
    <row r="17866" ht="12.75" hidden="1"/>
    <row r="17867" ht="12.75" hidden="1"/>
    <row r="17868" ht="12.75" hidden="1"/>
    <row r="17869" ht="12.75" hidden="1"/>
    <row r="17870" ht="12.75" hidden="1"/>
    <row r="17871" ht="12.75" hidden="1"/>
    <row r="17872" ht="12.75" hidden="1"/>
    <row r="17873" ht="12.75" hidden="1"/>
    <row r="17874" ht="12.75" hidden="1"/>
    <row r="17875" ht="12.75" hidden="1"/>
    <row r="17876" ht="12.75" hidden="1"/>
    <row r="17877" ht="12.75" hidden="1"/>
    <row r="17878" ht="12.75" hidden="1"/>
    <row r="17879" ht="12.75" hidden="1"/>
    <row r="17880" ht="12.75" hidden="1"/>
    <row r="17881" ht="12.75" hidden="1"/>
    <row r="17882" ht="12.75" hidden="1"/>
    <row r="17883" ht="12.75" hidden="1"/>
    <row r="17884" ht="12.75" hidden="1"/>
    <row r="17885" ht="12.75" hidden="1"/>
    <row r="17886" ht="12.75" hidden="1"/>
    <row r="17887" ht="12.75" hidden="1"/>
    <row r="17888" ht="12.75" hidden="1"/>
    <row r="17889" ht="12.75" hidden="1"/>
    <row r="17890" ht="12.75" hidden="1"/>
    <row r="17891" ht="12.75" hidden="1"/>
    <row r="17892" ht="12.75" hidden="1"/>
    <row r="17893" ht="12.75" hidden="1"/>
    <row r="17894" ht="12.75" hidden="1"/>
    <row r="17895" ht="12.75" hidden="1"/>
    <row r="17896" ht="12.75" hidden="1"/>
    <row r="17897" ht="12.75" hidden="1"/>
    <row r="17898" ht="12.75" hidden="1"/>
    <row r="17899" ht="12.75" hidden="1"/>
    <row r="17900" ht="12.75" hidden="1"/>
    <row r="17901" ht="12.75" hidden="1"/>
    <row r="17902" ht="12.75" hidden="1"/>
    <row r="17903" ht="12.75" hidden="1"/>
    <row r="17904" ht="12.75" hidden="1"/>
    <row r="17905" ht="12.75" hidden="1"/>
    <row r="17906" ht="12.75" hidden="1"/>
    <row r="17907" ht="12.75" hidden="1"/>
    <row r="17908" ht="12.75" hidden="1"/>
    <row r="17909" ht="12.75" hidden="1"/>
    <row r="17910" ht="12.75" hidden="1"/>
    <row r="17911" ht="12.75" hidden="1"/>
    <row r="17912" ht="12.75" hidden="1"/>
    <row r="17913" ht="12.75" hidden="1"/>
    <row r="17914" ht="12.75" hidden="1"/>
    <row r="17915" ht="12.75" hidden="1"/>
    <row r="17916" ht="12.75" hidden="1"/>
    <row r="17917" ht="12.75" hidden="1"/>
    <row r="17918" ht="12.75" hidden="1"/>
    <row r="17919" ht="12.75" hidden="1"/>
    <row r="17920" ht="12.75" hidden="1"/>
    <row r="17921" ht="12.75" hidden="1"/>
    <row r="17922" ht="12.75" hidden="1"/>
    <row r="17923" ht="12.75" hidden="1"/>
    <row r="17924" ht="12.75" hidden="1"/>
    <row r="17925" ht="12.75" hidden="1"/>
    <row r="17926" ht="12.75" hidden="1"/>
    <row r="17927" ht="12.75" hidden="1"/>
    <row r="17928" ht="12.75" hidden="1"/>
    <row r="17929" ht="12.75" hidden="1"/>
    <row r="17930" ht="12.75" hidden="1"/>
    <row r="17931" ht="12.75" hidden="1"/>
    <row r="17932" ht="12.75" hidden="1"/>
    <row r="17933" ht="12.75" hidden="1"/>
    <row r="17934" ht="12.75" hidden="1"/>
    <row r="17935" ht="12.75" hidden="1"/>
    <row r="17936" ht="12.75" hidden="1"/>
    <row r="17937" ht="12.75" hidden="1"/>
    <row r="17938" ht="12.75" hidden="1"/>
    <row r="17939" ht="12.75" hidden="1"/>
    <row r="17940" ht="12.75" hidden="1"/>
    <row r="17941" ht="12.75" hidden="1"/>
    <row r="17942" ht="12.75" hidden="1"/>
    <row r="17943" ht="12.75" hidden="1"/>
    <row r="17944" ht="12.75" hidden="1"/>
    <row r="17945" ht="12.75" hidden="1"/>
    <row r="17946" ht="12.75" hidden="1"/>
    <row r="17947" ht="12.75" hidden="1"/>
    <row r="17948" ht="12.75" hidden="1"/>
    <row r="17949" ht="12.75" hidden="1"/>
    <row r="17950" ht="12.75" hidden="1"/>
    <row r="17951" ht="12.75" hidden="1"/>
    <row r="17952" ht="12.75" hidden="1"/>
    <row r="17953" ht="12.75" hidden="1"/>
    <row r="17954" ht="12.75" hidden="1"/>
    <row r="17955" ht="12.75" hidden="1"/>
    <row r="17956" ht="12.75" hidden="1"/>
    <row r="17957" ht="12.75" hidden="1"/>
    <row r="17958" ht="12.75" hidden="1"/>
    <row r="17959" ht="12.75" hidden="1"/>
    <row r="17960" ht="12.75" hidden="1"/>
    <row r="17961" ht="12.75" hidden="1"/>
    <row r="17962" ht="12.75" hidden="1"/>
    <row r="17963" ht="12.75" hidden="1"/>
    <row r="17964" ht="12.75" hidden="1"/>
    <row r="17965" ht="12.75" hidden="1"/>
    <row r="17966" ht="12.75" hidden="1"/>
    <row r="17967" ht="12.75" hidden="1"/>
    <row r="17968" ht="12.75" hidden="1"/>
    <row r="17969" ht="12.75" hidden="1"/>
    <row r="17970" ht="12.75" hidden="1"/>
    <row r="17971" ht="12.75" hidden="1"/>
    <row r="17972" ht="12.75" hidden="1"/>
    <row r="17973" ht="12.75" hidden="1"/>
    <row r="17974" ht="12.75" hidden="1"/>
    <row r="17975" ht="12.75" hidden="1"/>
    <row r="17976" ht="12.75" hidden="1"/>
    <row r="17977" ht="12.75" hidden="1"/>
    <row r="17978" ht="12.75" hidden="1"/>
    <row r="17979" ht="12.75" hidden="1"/>
    <row r="17980" ht="12.75" hidden="1"/>
    <row r="17981" ht="12.75" hidden="1"/>
    <row r="17982" ht="12.75" hidden="1"/>
    <row r="17983" ht="12.75" hidden="1"/>
    <row r="17984" ht="12.75" hidden="1"/>
    <row r="17985" ht="12.75" hidden="1"/>
    <row r="17986" ht="12.75" hidden="1"/>
    <row r="17987" ht="12.75" hidden="1"/>
    <row r="17988" ht="12.75" hidden="1"/>
    <row r="17989" ht="12.75" hidden="1"/>
    <row r="17990" ht="12.75" hidden="1"/>
    <row r="17991" ht="12.75" hidden="1"/>
    <row r="17992" ht="12.75" hidden="1"/>
    <row r="17993" ht="12.75" hidden="1"/>
    <row r="17994" ht="12.75" hidden="1"/>
    <row r="17995" ht="12.75" hidden="1"/>
    <row r="17996" ht="12.75" hidden="1"/>
    <row r="17997" ht="12.75" hidden="1"/>
    <row r="17998" ht="12.75" hidden="1"/>
    <row r="17999" ht="12.75" hidden="1"/>
    <row r="18000" ht="12.75" hidden="1"/>
    <row r="18001" ht="12.75" hidden="1"/>
    <row r="18002" ht="12.75" hidden="1"/>
    <row r="18003" ht="12.75" hidden="1"/>
    <row r="18004" ht="12.75" hidden="1"/>
    <row r="18005" ht="12.75" hidden="1"/>
    <row r="18006" ht="12.75" hidden="1"/>
    <row r="18007" ht="12.75" hidden="1"/>
    <row r="18008" ht="12.75" hidden="1"/>
    <row r="18009" ht="12.75" hidden="1"/>
    <row r="18010" ht="12.75" hidden="1"/>
    <row r="18011" ht="12.75" hidden="1"/>
    <row r="18012" ht="12.75" hidden="1"/>
    <row r="18013" ht="12.75" hidden="1"/>
    <row r="18014" ht="12.75" hidden="1"/>
    <row r="18015" ht="12.75" hidden="1"/>
    <row r="18016" ht="12.75" hidden="1"/>
    <row r="18017" ht="12.75" hidden="1"/>
    <row r="18018" ht="12.75" hidden="1"/>
    <row r="18019" ht="12.75" hidden="1"/>
    <row r="18020" ht="12.75" hidden="1"/>
    <row r="18021" ht="12.75" hidden="1"/>
    <row r="18022" ht="12.75" hidden="1"/>
    <row r="18023" ht="12.75" hidden="1"/>
    <row r="18024" ht="12.75" hidden="1"/>
    <row r="18025" ht="12.75" hidden="1"/>
    <row r="18026" ht="12.75" hidden="1"/>
    <row r="18027" ht="12.75" hidden="1"/>
    <row r="18028" ht="12.75" hidden="1"/>
    <row r="18029" ht="12.75" hidden="1"/>
    <row r="18030" ht="12.75" hidden="1"/>
    <row r="18031" ht="12.75" hidden="1"/>
    <row r="18032" ht="12.75" hidden="1"/>
    <row r="18033" ht="12.75" hidden="1"/>
    <row r="18034" ht="12.75" hidden="1"/>
    <row r="18035" ht="12.75" hidden="1"/>
    <row r="18036" ht="12.75" hidden="1"/>
    <row r="18037" ht="12.75" hidden="1"/>
    <row r="18038" ht="12.75" hidden="1"/>
    <row r="18039" ht="12.75" hidden="1"/>
    <row r="18040" ht="12.75" hidden="1"/>
    <row r="18041" ht="12.75" hidden="1"/>
    <row r="18042" ht="12.75" hidden="1"/>
    <row r="18043" ht="12.75" hidden="1"/>
    <row r="18044" ht="12.75" hidden="1"/>
    <row r="18045" ht="12.75" hidden="1"/>
    <row r="18046" ht="12.75" hidden="1"/>
    <row r="18047" ht="12.75" hidden="1"/>
    <row r="18048" ht="12.75" hidden="1"/>
    <row r="18049" ht="12.75" hidden="1"/>
    <row r="18050" ht="12.75" hidden="1"/>
    <row r="18051" ht="12.75" hidden="1"/>
    <row r="18052" ht="12.75" hidden="1"/>
    <row r="18053" ht="12.75" hidden="1"/>
    <row r="18054" ht="12.75" hidden="1"/>
    <row r="18055" ht="12.75" hidden="1"/>
    <row r="18056" ht="12.75" hidden="1"/>
    <row r="18057" ht="12.75" hidden="1"/>
    <row r="18058" ht="12.75" hidden="1"/>
    <row r="18059" ht="12.75" hidden="1"/>
    <row r="18060" ht="12.75" hidden="1"/>
    <row r="18061" ht="12.75" hidden="1"/>
    <row r="18062" ht="12.75" hidden="1"/>
    <row r="18063" ht="12.75" hidden="1"/>
    <row r="18064" ht="12.75" hidden="1"/>
    <row r="18065" ht="12.75" hidden="1"/>
    <row r="18066" ht="12.75" hidden="1"/>
    <row r="18067" ht="12.75" hidden="1"/>
    <row r="18068" ht="12.75" hidden="1"/>
    <row r="18069" ht="12.75" hidden="1"/>
    <row r="18070" ht="12.75" hidden="1"/>
    <row r="18071" ht="12.75" hidden="1"/>
    <row r="18072" ht="12.75" hidden="1"/>
    <row r="18073" ht="12.75" hidden="1"/>
    <row r="18074" ht="12.75" hidden="1"/>
    <row r="18075" ht="12.75" hidden="1"/>
    <row r="18076" ht="12.75" hidden="1"/>
    <row r="18077" ht="12.75" hidden="1"/>
    <row r="18078" ht="12.75" hidden="1"/>
    <row r="18079" ht="12.75" hidden="1"/>
    <row r="18080" ht="12.75" hidden="1"/>
    <row r="18081" ht="12.75" hidden="1"/>
    <row r="18082" ht="12.75" hidden="1"/>
    <row r="18083" ht="12.75" hidden="1"/>
    <row r="18084" ht="12.75" hidden="1"/>
    <row r="18085" ht="12.75" hidden="1"/>
    <row r="18086" ht="12.75" hidden="1"/>
    <row r="18087" ht="12.75" hidden="1"/>
    <row r="18088" ht="12.75" hidden="1"/>
    <row r="18089" ht="12.75" hidden="1"/>
    <row r="18090" ht="12.75" hidden="1"/>
    <row r="18091" ht="12.75" hidden="1"/>
    <row r="18092" ht="12.75" hidden="1"/>
    <row r="18093" ht="12.75" hidden="1"/>
    <row r="18094" ht="12.75" hidden="1"/>
    <row r="18095" ht="12.75" hidden="1"/>
    <row r="18096" ht="12.75" hidden="1"/>
    <row r="18097" ht="12.75" hidden="1"/>
    <row r="18098" ht="12.75" hidden="1"/>
    <row r="18099" ht="12.75" hidden="1"/>
    <row r="18100" ht="12.75" hidden="1"/>
    <row r="18101" ht="12.75" hidden="1"/>
    <row r="18102" ht="12.75" hidden="1"/>
    <row r="18103" ht="12.75" hidden="1"/>
    <row r="18104" ht="12.75" hidden="1"/>
    <row r="18105" ht="12.75" hidden="1"/>
    <row r="18106" ht="12.75" hidden="1"/>
    <row r="18107" ht="12.75" hidden="1"/>
    <row r="18108" ht="12.75" hidden="1"/>
    <row r="18109" ht="12.75" hidden="1"/>
    <row r="18110" ht="12.75" hidden="1"/>
    <row r="18111" ht="12.75" hidden="1"/>
    <row r="18112" ht="12.75" hidden="1"/>
    <row r="18113" ht="12.75" hidden="1"/>
    <row r="18114" ht="12.75" hidden="1"/>
    <row r="18115" ht="12.75" hidden="1"/>
    <row r="18116" ht="12.75" hidden="1"/>
    <row r="18117" ht="12.75" hidden="1"/>
    <row r="18118" ht="12.75" hidden="1"/>
    <row r="18119" ht="12.75" hidden="1"/>
    <row r="18120" ht="12.75" hidden="1"/>
    <row r="18121" ht="12.75" hidden="1"/>
    <row r="18122" ht="12.75" hidden="1"/>
    <row r="18123" ht="12.75" hidden="1"/>
    <row r="18124" ht="12.75" hidden="1"/>
    <row r="18125" ht="12.75" hidden="1"/>
    <row r="18126" ht="12.75" hidden="1"/>
    <row r="18127" ht="12.75" hidden="1"/>
    <row r="18128" ht="12.75" hidden="1"/>
    <row r="18129" ht="12.75" hidden="1"/>
    <row r="18130" ht="12.75" hidden="1"/>
    <row r="18131" ht="12.75" hidden="1"/>
    <row r="18132" ht="12.75" hidden="1"/>
    <row r="18133" ht="12.75" hidden="1"/>
    <row r="18134" ht="12.75" hidden="1"/>
    <row r="18135" ht="12.75" hidden="1"/>
    <row r="18136" ht="12.75" hidden="1"/>
    <row r="18137" ht="12.75" hidden="1"/>
    <row r="18138" ht="12.75" hidden="1"/>
    <row r="18139" ht="12.75" hidden="1"/>
    <row r="18140" ht="12.75" hidden="1"/>
    <row r="18141" ht="12.75" hidden="1"/>
    <row r="18142" ht="12.75" hidden="1"/>
    <row r="18143" ht="12.75" hidden="1"/>
    <row r="18144" ht="12.75" hidden="1"/>
    <row r="18145" ht="12.75" hidden="1"/>
    <row r="18146" ht="12.75" hidden="1"/>
    <row r="18147" ht="12.75" hidden="1"/>
    <row r="18148" ht="12.75" hidden="1"/>
    <row r="18149" ht="12.75" hidden="1"/>
    <row r="18150" ht="12.75" hidden="1"/>
    <row r="18151" ht="12.75" hidden="1"/>
    <row r="18152" ht="12.75" hidden="1"/>
    <row r="18153" ht="12.75" hidden="1"/>
    <row r="18154" ht="12.75" hidden="1"/>
    <row r="18155" ht="12.75" hidden="1"/>
    <row r="18156" ht="12.75" hidden="1"/>
    <row r="18157" ht="12.75" hidden="1"/>
    <row r="18158" ht="12.75" hidden="1"/>
    <row r="18159" ht="12.75" hidden="1"/>
    <row r="18160" ht="12.75" hidden="1"/>
    <row r="18161" ht="12.75" hidden="1"/>
    <row r="18162" ht="12.75" hidden="1"/>
    <row r="18163" ht="12.75" hidden="1"/>
    <row r="18164" ht="12.75" hidden="1"/>
    <row r="18165" ht="12.75" hidden="1"/>
    <row r="18166" ht="12.75" hidden="1"/>
    <row r="18167" ht="12.75" hidden="1"/>
    <row r="18168" ht="12.75" hidden="1"/>
    <row r="18169" ht="12.75" hidden="1"/>
    <row r="18170" ht="12.75" hidden="1"/>
    <row r="18171" ht="12.75" hidden="1"/>
    <row r="18172" ht="12.75" hidden="1"/>
    <row r="18173" ht="12.75" hidden="1"/>
    <row r="18174" ht="12.75" hidden="1"/>
    <row r="18175" ht="12.75" hidden="1"/>
    <row r="18176" ht="12.75" hidden="1"/>
    <row r="18177" ht="12.75" hidden="1"/>
    <row r="18178" ht="12.75" hidden="1"/>
    <row r="18179" ht="12.75" hidden="1"/>
    <row r="18180" ht="12.75" hidden="1"/>
    <row r="18181" ht="12.75" hidden="1"/>
    <row r="18182" ht="12.75" hidden="1"/>
    <row r="18183" ht="12.75" hidden="1"/>
    <row r="18184" ht="12.75" hidden="1"/>
    <row r="18185" ht="12.75" hidden="1"/>
    <row r="18186" ht="12.75" hidden="1"/>
    <row r="18187" ht="12.75" hidden="1"/>
    <row r="18188" ht="12.75" hidden="1"/>
    <row r="18189" ht="12.75" hidden="1"/>
    <row r="18190" ht="12.75" hidden="1"/>
    <row r="18191" ht="12.75" hidden="1"/>
    <row r="18192" ht="12.75" hidden="1"/>
    <row r="18193" ht="12.75" hidden="1"/>
    <row r="18194" ht="12.75" hidden="1"/>
    <row r="18195" ht="12.75" hidden="1"/>
    <row r="18196" ht="12.75" hidden="1"/>
    <row r="18197" ht="12.75" hidden="1"/>
    <row r="18198" ht="12.75" hidden="1"/>
    <row r="18199" ht="12.75" hidden="1"/>
    <row r="18200" ht="12.75" hidden="1"/>
    <row r="18201" ht="12.75" hidden="1"/>
    <row r="18202" ht="12.75" hidden="1"/>
    <row r="18203" ht="12.75" hidden="1"/>
    <row r="18204" ht="12.75" hidden="1"/>
    <row r="18205" ht="12.75" hidden="1"/>
    <row r="18206" ht="12.75" hidden="1"/>
    <row r="18207" ht="12.75" hidden="1"/>
    <row r="18208" ht="12.75" hidden="1"/>
    <row r="18209" ht="12.75" hidden="1"/>
    <row r="18210" ht="12.75" hidden="1"/>
    <row r="18211" ht="12.75" hidden="1"/>
    <row r="18212" ht="12.75" hidden="1"/>
    <row r="18213" ht="12.75" hidden="1"/>
    <row r="18214" ht="12.75" hidden="1"/>
    <row r="18215" ht="12.75" hidden="1"/>
    <row r="18216" ht="12.75" hidden="1"/>
    <row r="18217" ht="12.75" hidden="1"/>
    <row r="18218" ht="12.75" hidden="1"/>
    <row r="18219" ht="12.75" hidden="1"/>
    <row r="18220" ht="12.75" hidden="1"/>
    <row r="18221" ht="12.75" hidden="1"/>
    <row r="18222" ht="12.75" hidden="1"/>
    <row r="18223" ht="12.75" hidden="1"/>
    <row r="18224" ht="12.75" hidden="1"/>
    <row r="18225" ht="12.75" hidden="1"/>
    <row r="18226" ht="12.75" hidden="1"/>
    <row r="18227" ht="12.75" hidden="1"/>
    <row r="18228" ht="12.75" hidden="1"/>
    <row r="18229" ht="12.75" hidden="1"/>
    <row r="18230" ht="12.75" hidden="1"/>
    <row r="18231" ht="12.75" hidden="1"/>
    <row r="18232" ht="12.75" hidden="1"/>
    <row r="18233" ht="12.75" hidden="1"/>
    <row r="18234" ht="12.75" hidden="1"/>
    <row r="18235" ht="12.75" hidden="1"/>
    <row r="18236" ht="12.75" hidden="1"/>
    <row r="18237" ht="12.75" hidden="1"/>
    <row r="18238" ht="12.75" hidden="1"/>
    <row r="18239" ht="12.75" hidden="1"/>
    <row r="18240" ht="12.75" hidden="1"/>
    <row r="18241" ht="12.75" hidden="1"/>
    <row r="18242" ht="12.75" hidden="1"/>
    <row r="18243" ht="12.75" hidden="1"/>
    <row r="18244" ht="12.75" hidden="1"/>
    <row r="18245" ht="12.75" hidden="1"/>
    <row r="18246" ht="12.75" hidden="1"/>
    <row r="18247" ht="12.75" hidden="1"/>
    <row r="18248" ht="12.75" hidden="1"/>
    <row r="18249" ht="12.75" hidden="1"/>
    <row r="18250" ht="12.75" hidden="1"/>
    <row r="18251" ht="12.75" hidden="1"/>
    <row r="18252" ht="12.75" hidden="1"/>
    <row r="18253" ht="12.75" hidden="1"/>
    <row r="18254" ht="12.75" hidden="1"/>
    <row r="18255" ht="12.75" hidden="1"/>
    <row r="18256" ht="12.75" hidden="1"/>
    <row r="18257" ht="12.75" hidden="1"/>
    <row r="18258" ht="12.75" hidden="1"/>
    <row r="18259" ht="12.75" hidden="1"/>
    <row r="18260" ht="12.75" hidden="1"/>
    <row r="18261" ht="12.75" hidden="1"/>
    <row r="18262" ht="12.75" hidden="1"/>
    <row r="18263" ht="12.75" hidden="1"/>
    <row r="18264" ht="12.75" hidden="1"/>
    <row r="18265" ht="12.75" hidden="1"/>
    <row r="18266" ht="12.75" hidden="1"/>
    <row r="18267" ht="12.75" hidden="1"/>
    <row r="18268" ht="12.75" hidden="1"/>
    <row r="18269" ht="12.75" hidden="1"/>
    <row r="18270" ht="12.75" hidden="1"/>
    <row r="18271" ht="12.75" hidden="1"/>
    <row r="18272" ht="12.75" hidden="1"/>
    <row r="18273" ht="12.75" hidden="1"/>
    <row r="18274" ht="12.75" hidden="1"/>
    <row r="18275" ht="12.75" hidden="1"/>
    <row r="18276" ht="12.75" hidden="1"/>
    <row r="18277" ht="12.75" hidden="1"/>
    <row r="18278" ht="12.75" hidden="1"/>
    <row r="18279" ht="12.75" hidden="1"/>
    <row r="18280" ht="12.75" hidden="1"/>
    <row r="18281" ht="12.75" hidden="1"/>
    <row r="18282" ht="12.75" hidden="1"/>
    <row r="18283" ht="12.75" hidden="1"/>
    <row r="18284" ht="12.75" hidden="1"/>
    <row r="18285" ht="12.75" hidden="1"/>
    <row r="18286" ht="12.75" hidden="1"/>
    <row r="18287" ht="12.75" hidden="1"/>
    <row r="18288" ht="12.75" hidden="1"/>
    <row r="18289" ht="12.75" hidden="1"/>
    <row r="18290" ht="12.75" hidden="1"/>
    <row r="18291" ht="12.75" hidden="1"/>
    <row r="18292" ht="12.75" hidden="1"/>
    <row r="18293" ht="12.75" hidden="1"/>
    <row r="18294" ht="12.75" hidden="1"/>
    <row r="18295" ht="12.75" hidden="1"/>
    <row r="18296" ht="12.75" hidden="1"/>
    <row r="18297" ht="12.75" hidden="1"/>
    <row r="18298" ht="12.75" hidden="1"/>
    <row r="18299" ht="12.75" hidden="1"/>
    <row r="18300" ht="12.75" hidden="1"/>
    <row r="18301" ht="12.75" hidden="1"/>
    <row r="18302" ht="12.75" hidden="1"/>
    <row r="18303" ht="12.75" hidden="1"/>
    <row r="18304" ht="12.75" hidden="1"/>
    <row r="18305" ht="12.75" hidden="1"/>
    <row r="18306" ht="12.75" hidden="1"/>
    <row r="18307" ht="12.75" hidden="1"/>
    <row r="18308" ht="12.75" hidden="1"/>
    <row r="18309" ht="12.75" hidden="1"/>
    <row r="18310" ht="12.75" hidden="1"/>
    <row r="18311" ht="12.75" hidden="1"/>
    <row r="18312" ht="12.75" hidden="1"/>
    <row r="18313" ht="12.75" hidden="1"/>
    <row r="18314" ht="12.75" hidden="1"/>
    <row r="18315" ht="12.75" hidden="1"/>
    <row r="18316" ht="12.75" hidden="1"/>
    <row r="18317" ht="12.75" hidden="1"/>
    <row r="18318" ht="12.75" hidden="1"/>
    <row r="18319" ht="12.75" hidden="1"/>
    <row r="18320" ht="12.75" hidden="1"/>
    <row r="18321" ht="12.75" hidden="1"/>
    <row r="18322" ht="12.75" hidden="1"/>
    <row r="18323" ht="12.75" hidden="1"/>
    <row r="18324" ht="12.75" hidden="1"/>
    <row r="18325" ht="12.75" hidden="1"/>
    <row r="18326" ht="12.75" hidden="1"/>
    <row r="18327" ht="12.75" hidden="1"/>
    <row r="18328" ht="12.75" hidden="1"/>
    <row r="18329" ht="12.75" hidden="1"/>
    <row r="18330" ht="12.75" hidden="1"/>
    <row r="18331" ht="12.75" hidden="1"/>
    <row r="18332" ht="12.75" hidden="1"/>
    <row r="18333" ht="12.75" hidden="1"/>
    <row r="18334" ht="12.75" hidden="1"/>
    <row r="18335" ht="12.75" hidden="1"/>
    <row r="18336" ht="12.75" hidden="1"/>
    <row r="18337" ht="12.75" hidden="1"/>
    <row r="18338" ht="12.75" hidden="1"/>
    <row r="18339" ht="12.75" hidden="1"/>
    <row r="18340" ht="12.75" hidden="1"/>
    <row r="18341" ht="12.75" hidden="1"/>
    <row r="18342" ht="12.75" hidden="1"/>
    <row r="18343" ht="12.75" hidden="1"/>
    <row r="18344" ht="12.75" hidden="1"/>
    <row r="18345" ht="12.75" hidden="1"/>
    <row r="18346" ht="12.75" hidden="1"/>
    <row r="18347" ht="12.75" hidden="1"/>
    <row r="18348" ht="12.75" hidden="1"/>
    <row r="18349" ht="12.75" hidden="1"/>
    <row r="18350" ht="12.75" hidden="1"/>
    <row r="18351" ht="12.75" hidden="1"/>
    <row r="18352" ht="12.75" hidden="1"/>
    <row r="18353" ht="12.75" hidden="1"/>
    <row r="18354" ht="12.75" hidden="1"/>
    <row r="18355" ht="12.75" hidden="1"/>
    <row r="18356" ht="12.75" hidden="1"/>
    <row r="18357" ht="12.75" hidden="1"/>
    <row r="18358" ht="12.75" hidden="1"/>
    <row r="18359" ht="12.75" hidden="1"/>
    <row r="18360" ht="12.75" hidden="1"/>
    <row r="18361" ht="12.75" hidden="1"/>
    <row r="18362" ht="12.75" hidden="1"/>
    <row r="18363" ht="12.75" hidden="1"/>
    <row r="18364" ht="12.75" hidden="1"/>
    <row r="18365" ht="12.75" hidden="1"/>
    <row r="18366" ht="12.75" hidden="1"/>
    <row r="18367" ht="12.75" hidden="1"/>
    <row r="18368" ht="12.75" hidden="1"/>
    <row r="18369" ht="12.75" hidden="1"/>
    <row r="18370" ht="12.75" hidden="1"/>
    <row r="18371" ht="12.75" hidden="1"/>
    <row r="18372" ht="12.75" hidden="1"/>
    <row r="18373" ht="12.75" hidden="1"/>
    <row r="18374" ht="12.75" hidden="1"/>
    <row r="18375" ht="12.75" hidden="1"/>
    <row r="18376" ht="12.75" hidden="1"/>
    <row r="18377" ht="12.75" hidden="1"/>
    <row r="18378" ht="12.75" hidden="1"/>
    <row r="18379" ht="12.75" hidden="1"/>
    <row r="18380" ht="12.75" hidden="1"/>
    <row r="18381" ht="12.75" hidden="1"/>
    <row r="18382" ht="12.75" hidden="1"/>
    <row r="18383" ht="12.75" hidden="1"/>
    <row r="18384" ht="12.75" hidden="1"/>
    <row r="18385" ht="12.75" hidden="1"/>
    <row r="18386" ht="12.75" hidden="1"/>
    <row r="18387" ht="12.75" hidden="1"/>
    <row r="18388" ht="12.75" hidden="1"/>
    <row r="18389" ht="12.75" hidden="1"/>
    <row r="18390" ht="12.75" hidden="1"/>
    <row r="18391" ht="12.75" hidden="1"/>
    <row r="18392" ht="12.75" hidden="1"/>
    <row r="18393" ht="12.75" hidden="1"/>
    <row r="18394" ht="12.75" hidden="1"/>
    <row r="18395" ht="12.75" hidden="1"/>
    <row r="18396" ht="12.75" hidden="1"/>
    <row r="18397" ht="12.75" hidden="1"/>
    <row r="18398" ht="12.75" hidden="1"/>
    <row r="18399" ht="12.75" hidden="1"/>
    <row r="18400" ht="12.75" hidden="1"/>
    <row r="18401" ht="12.75" hidden="1"/>
    <row r="18402" ht="12.75" hidden="1"/>
    <row r="18403" ht="12.75" hidden="1"/>
    <row r="18404" ht="12.75" hidden="1"/>
    <row r="18405" ht="12.75" hidden="1"/>
    <row r="18406" ht="12.75" hidden="1"/>
    <row r="18407" ht="12.75" hidden="1"/>
    <row r="18408" ht="12.75" hidden="1"/>
    <row r="18409" ht="12.75" hidden="1"/>
    <row r="18410" ht="12.75" hidden="1"/>
    <row r="18411" ht="12.75" hidden="1"/>
    <row r="18412" ht="12.75" hidden="1"/>
    <row r="18413" ht="12.75" hidden="1"/>
    <row r="18414" ht="12.75" hidden="1"/>
    <row r="18415" ht="12.75" hidden="1"/>
    <row r="18416" ht="12.75" hidden="1"/>
    <row r="18417" ht="12.75" hidden="1"/>
    <row r="18418" ht="12.75" hidden="1"/>
    <row r="18419" ht="12.75" hidden="1"/>
    <row r="18420" ht="12.75" hidden="1"/>
    <row r="18421" ht="12.75" hidden="1"/>
    <row r="18422" ht="12.75" hidden="1"/>
    <row r="18423" ht="12.75" hidden="1"/>
    <row r="18424" ht="12.75" hidden="1"/>
    <row r="18425" ht="12.75" hidden="1"/>
    <row r="18426" ht="12.75" hidden="1"/>
    <row r="18427" ht="12.75" hidden="1"/>
    <row r="18428" ht="12.75" hidden="1"/>
    <row r="18429" ht="12.75" hidden="1"/>
    <row r="18430" ht="12.75" hidden="1"/>
    <row r="18431" ht="12.75" hidden="1"/>
    <row r="18432" ht="12.75" hidden="1"/>
    <row r="18433" ht="12.75" hidden="1"/>
    <row r="18434" ht="12.75" hidden="1"/>
    <row r="18435" ht="12.75" hidden="1"/>
    <row r="18436" ht="12.75" hidden="1"/>
    <row r="18437" ht="12.75" hidden="1"/>
    <row r="18438" ht="12.75" hidden="1"/>
    <row r="18439" ht="12.75" hidden="1"/>
    <row r="18440" ht="12.75" hidden="1"/>
    <row r="18441" ht="12.75" hidden="1"/>
    <row r="18442" ht="12.75" hidden="1"/>
    <row r="18443" ht="12.75" hidden="1"/>
    <row r="18444" ht="12.75" hidden="1"/>
    <row r="18445" ht="12.75" hidden="1"/>
    <row r="18446" ht="12.75" hidden="1"/>
    <row r="18447" ht="12.75" hidden="1"/>
    <row r="18448" ht="12.75" hidden="1"/>
    <row r="18449" ht="12.75" hidden="1"/>
    <row r="18450" ht="12.75" hidden="1"/>
    <row r="18451" ht="12.75" hidden="1"/>
    <row r="18452" ht="12.75" hidden="1"/>
    <row r="18453" ht="12.75" hidden="1"/>
    <row r="18454" ht="12.75" hidden="1"/>
    <row r="18455" ht="12.75" hidden="1"/>
    <row r="18456" ht="12.75" hidden="1"/>
    <row r="18457" ht="12.75" hidden="1"/>
    <row r="18458" ht="12.75" hidden="1"/>
    <row r="18459" ht="12.75" hidden="1"/>
    <row r="18460" ht="12.75" hidden="1"/>
    <row r="18461" ht="12.75" hidden="1"/>
    <row r="18462" ht="12.75" hidden="1"/>
    <row r="18463" ht="12.75" hidden="1"/>
    <row r="18464" ht="12.75" hidden="1"/>
    <row r="18465" ht="12.75" hidden="1"/>
    <row r="18466" ht="12.75" hidden="1"/>
    <row r="18467" ht="12.75" hidden="1"/>
    <row r="18468" ht="12.75" hidden="1"/>
    <row r="18469" ht="12.75" hidden="1"/>
    <row r="18470" ht="12.75" hidden="1"/>
    <row r="18471" ht="12.75" hidden="1"/>
    <row r="18472" ht="12.75" hidden="1"/>
    <row r="18473" ht="12.75" hidden="1"/>
    <row r="18474" ht="12.75" hidden="1"/>
    <row r="18475" ht="12.75" hidden="1"/>
    <row r="18476" ht="12.75" hidden="1"/>
    <row r="18477" ht="12.75" hidden="1"/>
    <row r="18478" ht="12.75" hidden="1"/>
    <row r="18479" ht="12.75" hidden="1"/>
    <row r="18480" ht="12.75" hidden="1"/>
    <row r="18481" ht="12.75" hidden="1"/>
    <row r="18482" ht="12.75" hidden="1"/>
    <row r="18483" ht="12.75" hidden="1"/>
    <row r="18484" ht="12.75" hidden="1"/>
    <row r="18485" ht="12.75" hidden="1"/>
    <row r="18486" ht="12.75" hidden="1"/>
    <row r="18487" ht="12.75" hidden="1"/>
    <row r="18488" ht="12.75" hidden="1"/>
    <row r="18489" ht="12.75" hidden="1"/>
    <row r="18490" ht="12.75" hidden="1"/>
    <row r="18491" ht="12.75" hidden="1"/>
    <row r="18492" ht="12.75" hidden="1"/>
    <row r="18493" ht="12.75" hidden="1"/>
    <row r="18494" ht="12.75" hidden="1"/>
    <row r="18495" ht="12.75" hidden="1"/>
    <row r="18496" ht="12.75" hidden="1"/>
    <row r="18497" ht="12.75" hidden="1"/>
    <row r="18498" ht="12.75" hidden="1"/>
    <row r="18499" ht="12.75" hidden="1"/>
    <row r="18500" ht="12.75" hidden="1"/>
    <row r="18501" ht="12.75" hidden="1"/>
    <row r="18502" ht="12.75" hidden="1"/>
    <row r="18503" ht="12.75" hidden="1"/>
    <row r="18504" ht="12.75" hidden="1"/>
    <row r="18505" ht="12.75" hidden="1"/>
    <row r="18506" ht="12.75" hidden="1"/>
    <row r="18507" ht="12.75" hidden="1"/>
    <row r="18508" ht="12.75" hidden="1"/>
    <row r="18509" ht="12.75" hidden="1"/>
    <row r="18510" ht="12.75" hidden="1"/>
    <row r="18511" ht="12.75" hidden="1"/>
    <row r="18512" ht="12.75" hidden="1"/>
    <row r="18513" ht="12.75" hidden="1"/>
    <row r="18514" ht="12.75" hidden="1"/>
    <row r="18515" ht="12.75" hidden="1"/>
    <row r="18516" ht="12.75" hidden="1"/>
    <row r="18517" ht="12.75" hidden="1"/>
    <row r="18518" ht="12.75" hidden="1"/>
    <row r="18519" ht="12.75" hidden="1"/>
    <row r="18520" ht="12.75" hidden="1"/>
    <row r="18521" ht="12.75" hidden="1"/>
    <row r="18522" ht="12.75" hidden="1"/>
    <row r="18523" ht="12.75" hidden="1"/>
    <row r="18524" ht="12.75" hidden="1"/>
    <row r="18525" ht="12.75" hidden="1"/>
    <row r="18526" ht="12.75" hidden="1"/>
    <row r="18527" ht="12.75" hidden="1"/>
    <row r="18528" ht="12.75" hidden="1"/>
    <row r="18529" ht="12.75" hidden="1"/>
    <row r="18530" ht="12.75" hidden="1"/>
    <row r="18531" ht="12.75" hidden="1"/>
    <row r="18532" ht="12.75" hidden="1"/>
    <row r="18533" ht="12.75" hidden="1"/>
    <row r="18534" ht="12.75" hidden="1"/>
    <row r="18535" ht="12.75" hidden="1"/>
    <row r="18536" ht="12.75" hidden="1"/>
    <row r="18537" ht="12.75" hidden="1"/>
    <row r="18538" ht="12.75" hidden="1"/>
    <row r="18539" ht="12.75" hidden="1"/>
    <row r="18540" ht="12.75" hidden="1"/>
    <row r="18541" ht="12.75" hidden="1"/>
    <row r="18542" ht="12.75" hidden="1"/>
    <row r="18543" ht="12.75" hidden="1"/>
    <row r="18544" ht="12.75" hidden="1"/>
    <row r="18545" ht="12.75" hidden="1"/>
    <row r="18546" ht="12.75" hidden="1"/>
    <row r="18547" ht="12.75" hidden="1"/>
    <row r="18548" ht="12.75" hidden="1"/>
    <row r="18549" ht="12.75" hidden="1"/>
    <row r="18550" ht="12.75" hidden="1"/>
    <row r="18551" ht="12.75" hidden="1"/>
    <row r="18552" ht="12.75" hidden="1"/>
    <row r="18553" ht="12.75" hidden="1"/>
    <row r="18554" ht="12.75" hidden="1"/>
    <row r="18555" ht="12.75" hidden="1"/>
    <row r="18556" ht="12.75" hidden="1"/>
    <row r="18557" ht="12.75" hidden="1"/>
    <row r="18558" ht="12.75" hidden="1"/>
    <row r="18559" ht="12.75" hidden="1"/>
    <row r="18560" ht="12.75" hidden="1"/>
    <row r="18561" ht="12.75" hidden="1"/>
    <row r="18562" ht="12.75" hidden="1"/>
    <row r="18563" ht="12.75" hidden="1"/>
    <row r="18564" ht="12.75" hidden="1"/>
    <row r="18565" ht="12.75" hidden="1"/>
    <row r="18566" ht="12.75" hidden="1"/>
    <row r="18567" ht="12.75" hidden="1"/>
    <row r="18568" ht="12.75" hidden="1"/>
    <row r="18569" ht="12.75" hidden="1"/>
    <row r="18570" ht="12.75" hidden="1"/>
    <row r="18571" ht="12.75" hidden="1"/>
    <row r="18572" ht="12.75" hidden="1"/>
    <row r="18573" ht="12.75" hidden="1"/>
    <row r="18574" ht="12.75" hidden="1"/>
    <row r="18575" ht="12.75" hidden="1"/>
    <row r="18576" ht="12.75" hidden="1"/>
    <row r="18577" ht="12.75" hidden="1"/>
    <row r="18578" ht="12.75" hidden="1"/>
    <row r="18579" ht="12.75" hidden="1"/>
    <row r="18580" ht="12.75" hidden="1"/>
    <row r="18581" ht="12.75" hidden="1"/>
    <row r="18582" ht="12.75" hidden="1"/>
    <row r="18583" ht="12.75" hidden="1"/>
    <row r="18584" ht="12.75" hidden="1"/>
    <row r="18585" ht="12.75" hidden="1"/>
    <row r="18586" ht="12.75" hidden="1"/>
    <row r="18587" ht="12.75" hidden="1"/>
    <row r="18588" ht="12.75" hidden="1"/>
    <row r="18589" ht="12.75" hidden="1"/>
    <row r="18590" ht="12.75" hidden="1"/>
    <row r="18591" ht="12.75" hidden="1"/>
    <row r="18592" ht="12.75" hidden="1"/>
    <row r="18593" ht="12.75" hidden="1"/>
    <row r="18594" ht="12.75" hidden="1"/>
    <row r="18595" ht="12.75" hidden="1"/>
    <row r="18596" ht="12.75" hidden="1"/>
    <row r="18597" ht="12.75" hidden="1"/>
    <row r="18598" ht="12.75" hidden="1"/>
    <row r="18599" ht="12.75" hidden="1"/>
    <row r="18600" ht="12.75" hidden="1"/>
    <row r="18601" ht="12.75" hidden="1"/>
    <row r="18602" ht="12.75" hidden="1"/>
    <row r="18603" ht="12.75" hidden="1"/>
    <row r="18604" ht="12.75" hidden="1"/>
    <row r="18605" ht="12.75" hidden="1"/>
    <row r="18606" ht="12.75" hidden="1"/>
    <row r="18607" ht="12.75" hidden="1"/>
    <row r="18608" ht="12.75" hidden="1"/>
    <row r="18609" ht="12.75" hidden="1"/>
    <row r="18610" ht="12.75" hidden="1"/>
    <row r="18611" ht="12.75" hidden="1"/>
    <row r="18612" ht="12.75" hidden="1"/>
    <row r="18613" ht="12.75" hidden="1"/>
    <row r="18614" ht="12.75" hidden="1"/>
    <row r="18615" ht="12.75" hidden="1"/>
    <row r="18616" ht="12.75" hidden="1"/>
    <row r="18617" ht="12.75" hidden="1"/>
    <row r="18618" ht="12.75" hidden="1"/>
    <row r="18619" ht="12.75" hidden="1"/>
    <row r="18620" ht="12.75" hidden="1"/>
    <row r="18621" ht="12.75" hidden="1"/>
    <row r="18622" ht="12.75" hidden="1"/>
    <row r="18623" ht="12.75" hidden="1"/>
    <row r="18624" ht="12.75" hidden="1"/>
    <row r="18625" ht="12.75" hidden="1"/>
    <row r="18626" ht="12.75" hidden="1"/>
    <row r="18627" ht="12.75" hidden="1"/>
    <row r="18628" ht="12.75" hidden="1"/>
    <row r="18629" ht="12.75" hidden="1"/>
    <row r="18630" ht="12.75" hidden="1"/>
    <row r="18631" ht="12.75" hidden="1"/>
    <row r="18632" ht="12.75" hidden="1"/>
    <row r="18633" ht="12.75" hidden="1"/>
    <row r="18634" ht="12.75" hidden="1"/>
    <row r="18635" ht="12.75" hidden="1"/>
    <row r="18636" ht="12.75" hidden="1"/>
    <row r="18637" ht="12.75" hidden="1"/>
    <row r="18638" ht="12.75" hidden="1"/>
    <row r="18639" ht="12.75" hidden="1"/>
    <row r="18640" ht="12.75" hidden="1"/>
    <row r="18641" ht="12.75" hidden="1"/>
    <row r="18642" ht="12.75" hidden="1"/>
    <row r="18643" ht="12.75" hidden="1"/>
    <row r="18644" ht="12.75" hidden="1"/>
    <row r="18645" ht="12.75" hidden="1"/>
    <row r="18646" ht="12.75" hidden="1"/>
    <row r="18647" ht="12.75" hidden="1"/>
    <row r="18648" ht="12.75" hidden="1"/>
    <row r="18649" ht="12.75" hidden="1"/>
    <row r="18650" ht="12.75" hidden="1"/>
    <row r="18651" ht="12.75" hidden="1"/>
    <row r="18652" ht="12.75" hidden="1"/>
    <row r="18653" ht="12.75" hidden="1"/>
    <row r="18654" ht="12.75" hidden="1"/>
    <row r="18655" ht="12.75" hidden="1"/>
    <row r="18656" ht="12.75" hidden="1"/>
    <row r="18657" ht="12.75" hidden="1"/>
    <row r="18658" ht="12.75" hidden="1"/>
    <row r="18659" ht="12.75" hidden="1"/>
    <row r="18660" ht="12.75" hidden="1"/>
    <row r="18661" ht="12.75" hidden="1"/>
    <row r="18662" ht="12.75" hidden="1"/>
    <row r="18663" ht="12.75" hidden="1"/>
    <row r="18664" ht="12.75" hidden="1"/>
    <row r="18665" ht="12.75" hidden="1"/>
    <row r="18666" ht="12.75" hidden="1"/>
    <row r="18667" ht="12.75" hidden="1"/>
    <row r="18668" ht="12.75" hidden="1"/>
    <row r="18669" ht="12.75" hidden="1"/>
    <row r="18670" ht="12.75" hidden="1"/>
    <row r="18671" ht="12.75" hidden="1"/>
    <row r="18672" ht="12.75" hidden="1"/>
    <row r="18673" ht="12.75" hidden="1"/>
    <row r="18674" ht="12.75" hidden="1"/>
    <row r="18675" ht="12.75" hidden="1"/>
    <row r="18676" ht="12.75" hidden="1"/>
    <row r="18677" ht="12.75" hidden="1"/>
    <row r="18678" ht="12.75" hidden="1"/>
    <row r="18679" ht="12.75" hidden="1"/>
    <row r="18680" ht="12.75" hidden="1"/>
    <row r="18681" ht="12.75" hidden="1"/>
    <row r="18682" ht="12.75" hidden="1"/>
    <row r="18683" ht="12.75" hidden="1"/>
    <row r="18684" ht="12.75" hidden="1"/>
    <row r="18685" ht="12.75" hidden="1"/>
    <row r="18686" ht="12.75" hidden="1"/>
    <row r="18687" ht="12.75" hidden="1"/>
    <row r="18688" ht="12.75" hidden="1"/>
    <row r="18689" ht="12.75" hidden="1"/>
    <row r="18690" ht="12.75" hidden="1"/>
    <row r="18691" ht="12.75" hidden="1"/>
    <row r="18692" ht="12.75" hidden="1"/>
    <row r="18693" ht="12.75" hidden="1"/>
    <row r="18694" ht="12.75" hidden="1"/>
    <row r="18695" ht="12.75" hidden="1"/>
    <row r="18696" ht="12.75" hidden="1"/>
    <row r="18697" ht="12.75" hidden="1"/>
    <row r="18698" ht="12.75" hidden="1"/>
    <row r="18699" ht="12.75" hidden="1"/>
    <row r="18700" ht="12.75" hidden="1"/>
    <row r="18701" ht="12.75" hidden="1"/>
    <row r="18702" ht="12.75" hidden="1"/>
    <row r="18703" ht="12.75" hidden="1"/>
    <row r="18704" ht="12.75" hidden="1"/>
    <row r="18705" ht="12.75" hidden="1"/>
    <row r="18706" ht="12.75" hidden="1"/>
    <row r="18707" ht="12.75" hidden="1"/>
    <row r="18708" ht="12.75" hidden="1"/>
    <row r="18709" ht="12.75" hidden="1"/>
    <row r="18710" ht="12.75" hidden="1"/>
    <row r="18711" ht="12.75" hidden="1"/>
    <row r="18712" ht="12.75" hidden="1"/>
    <row r="18713" ht="12.75" hidden="1"/>
    <row r="18714" ht="12.75" hidden="1"/>
    <row r="18715" ht="12.75" hidden="1"/>
    <row r="18716" ht="12.75" hidden="1"/>
    <row r="18717" ht="12.75" hidden="1"/>
    <row r="18718" ht="12.75" hidden="1"/>
    <row r="18719" ht="12.75" hidden="1"/>
    <row r="18720" ht="12.75" hidden="1"/>
    <row r="18721" ht="12.75" hidden="1"/>
    <row r="18722" ht="12.75" hidden="1"/>
    <row r="18723" ht="12.75" hidden="1"/>
    <row r="18724" ht="12.75" hidden="1"/>
    <row r="18725" ht="12.75" hidden="1"/>
    <row r="18726" ht="12.75" hidden="1"/>
    <row r="18727" ht="12.75" hidden="1"/>
    <row r="18728" ht="12.75" hidden="1"/>
    <row r="18729" ht="12.75" hidden="1"/>
    <row r="18730" ht="12.75" hidden="1"/>
    <row r="18731" ht="12.75" hidden="1"/>
    <row r="18732" ht="12.75" hidden="1"/>
    <row r="18733" ht="12.75" hidden="1"/>
    <row r="18734" ht="12.75" hidden="1"/>
    <row r="18735" ht="12.75" hidden="1"/>
    <row r="18736" ht="12.75" hidden="1"/>
    <row r="18737" ht="12.75" hidden="1"/>
    <row r="18738" ht="12.75" hidden="1"/>
    <row r="18739" ht="12.75" hidden="1"/>
    <row r="18740" ht="12.75" hidden="1"/>
    <row r="18741" ht="12.75" hidden="1"/>
    <row r="18742" ht="12.75" hidden="1"/>
    <row r="18743" ht="12.75" hidden="1"/>
    <row r="18744" ht="12.75" hidden="1"/>
    <row r="18745" ht="12.75" hidden="1"/>
    <row r="18746" ht="12.75" hidden="1"/>
    <row r="18747" ht="12.75" hidden="1"/>
    <row r="18748" ht="12.75" hidden="1"/>
    <row r="18749" ht="12.75" hidden="1"/>
    <row r="18750" ht="12.75" hidden="1"/>
    <row r="18751" ht="12.75" hidden="1"/>
    <row r="18752" ht="12.75" hidden="1"/>
    <row r="18753" ht="12.75" hidden="1"/>
    <row r="18754" ht="12.75" hidden="1"/>
    <row r="18755" ht="12.75" hidden="1"/>
    <row r="18756" ht="12.75" hidden="1"/>
    <row r="18757" ht="12.75" hidden="1"/>
    <row r="18758" ht="12.75" hidden="1"/>
    <row r="18759" ht="12.75" hidden="1"/>
    <row r="18760" ht="12.75" hidden="1"/>
    <row r="18761" ht="12.75" hidden="1"/>
    <row r="18762" ht="12.75" hidden="1"/>
    <row r="18763" ht="12.75" hidden="1"/>
    <row r="18764" ht="12.75" hidden="1"/>
    <row r="18765" ht="12.75" hidden="1"/>
    <row r="18766" ht="12.75" hidden="1"/>
    <row r="18767" ht="12.75" hidden="1"/>
    <row r="18768" ht="12.75" hidden="1"/>
    <row r="18769" ht="12.75" hidden="1"/>
    <row r="18770" ht="12.75" hidden="1"/>
    <row r="18771" ht="12.75" hidden="1"/>
    <row r="18772" ht="12.75" hidden="1"/>
    <row r="18773" ht="12.75" hidden="1"/>
    <row r="18774" ht="12.75" hidden="1"/>
    <row r="18775" ht="12.75" hidden="1"/>
    <row r="18776" ht="12.75" hidden="1"/>
    <row r="18777" ht="12.75" hidden="1"/>
    <row r="18778" ht="12.75" hidden="1"/>
    <row r="18779" ht="12.75" hidden="1"/>
    <row r="18780" ht="12.75" hidden="1"/>
    <row r="18781" ht="12.75" hidden="1"/>
    <row r="18782" ht="12.75" hidden="1"/>
    <row r="18783" ht="12.75" hidden="1"/>
    <row r="18784" ht="12.75" hidden="1"/>
    <row r="18785" ht="12.75" hidden="1"/>
    <row r="18786" ht="12.75" hidden="1"/>
    <row r="18787" ht="12.75" hidden="1"/>
    <row r="18788" ht="12.75" hidden="1"/>
    <row r="18789" ht="12.75" hidden="1"/>
    <row r="18790" ht="12.75" hidden="1"/>
    <row r="18791" ht="12.75" hidden="1"/>
    <row r="18792" ht="12.75" hidden="1"/>
    <row r="18793" ht="12.75" hidden="1"/>
    <row r="18794" ht="12.75" hidden="1"/>
    <row r="18795" ht="12.75" hidden="1"/>
    <row r="18796" ht="12.75" hidden="1"/>
    <row r="18797" ht="12.75" hidden="1"/>
    <row r="18798" ht="12.75" hidden="1"/>
    <row r="18799" ht="12.75" hidden="1"/>
    <row r="18800" ht="12.75" hidden="1"/>
    <row r="18801" ht="12.75" hidden="1"/>
    <row r="18802" ht="12.75" hidden="1"/>
    <row r="18803" ht="12.75" hidden="1"/>
    <row r="18804" ht="12.75" hidden="1"/>
    <row r="18805" ht="12.75" hidden="1"/>
    <row r="18806" ht="12.75" hidden="1"/>
    <row r="18807" ht="12.75" hidden="1"/>
    <row r="18808" ht="12.75" hidden="1"/>
    <row r="18809" ht="12.75" hidden="1"/>
    <row r="18810" ht="12.75" hidden="1"/>
    <row r="18811" ht="12.75" hidden="1"/>
    <row r="18812" ht="12.75" hidden="1"/>
    <row r="18813" ht="12.75" hidden="1"/>
    <row r="18814" ht="12.75" hidden="1"/>
    <row r="18815" ht="12.75" hidden="1"/>
    <row r="18816" ht="12.75" hidden="1"/>
    <row r="18817" ht="12.75" hidden="1"/>
    <row r="18818" ht="12.75" hidden="1"/>
    <row r="18819" ht="12.75" hidden="1"/>
    <row r="18820" ht="12.75" hidden="1"/>
    <row r="18821" ht="12.75" hidden="1"/>
    <row r="18822" ht="12.75" hidden="1"/>
    <row r="18823" ht="12.75" hidden="1"/>
    <row r="18824" ht="12.75" hidden="1"/>
    <row r="18825" ht="12.75" hidden="1"/>
    <row r="18826" ht="12.75" hidden="1"/>
    <row r="18827" ht="12.75" hidden="1"/>
    <row r="18828" ht="12.75" hidden="1"/>
    <row r="18829" ht="12.75" hidden="1"/>
    <row r="18830" ht="12.75" hidden="1"/>
    <row r="18831" ht="12.75" hidden="1"/>
    <row r="18832" ht="12.75" hidden="1"/>
    <row r="18833" ht="12.75" hidden="1"/>
    <row r="18834" ht="12.75" hidden="1"/>
    <row r="18835" ht="12.75" hidden="1"/>
    <row r="18836" ht="12.75" hidden="1"/>
    <row r="18837" ht="12.75" hidden="1"/>
    <row r="18838" ht="12.75" hidden="1"/>
    <row r="18839" ht="12.75" hidden="1"/>
    <row r="18840" ht="12.75" hidden="1"/>
    <row r="18841" ht="12.75" hidden="1"/>
    <row r="18842" ht="12.75" hidden="1"/>
    <row r="18843" ht="12.75" hidden="1"/>
    <row r="18844" ht="12.75" hidden="1"/>
    <row r="18845" ht="12.75" hidden="1"/>
    <row r="18846" ht="12.75" hidden="1"/>
    <row r="18847" ht="12.75" hidden="1"/>
    <row r="18848" ht="12.75" hidden="1"/>
    <row r="18849" ht="12.75" hidden="1"/>
    <row r="18850" ht="12.75" hidden="1"/>
    <row r="18851" ht="12.75" hidden="1"/>
    <row r="18852" ht="12.75" hidden="1"/>
    <row r="18853" ht="12.75" hidden="1"/>
    <row r="18854" ht="12.75" hidden="1"/>
    <row r="18855" ht="12.75" hidden="1"/>
    <row r="18856" ht="12.75" hidden="1"/>
    <row r="18857" ht="12.75" hidden="1"/>
    <row r="18858" ht="12.75" hidden="1"/>
    <row r="18859" ht="12.75" hidden="1"/>
    <row r="18860" ht="12.75" hidden="1"/>
    <row r="18861" ht="12.75" hidden="1"/>
    <row r="18862" ht="12.75" hidden="1"/>
    <row r="18863" ht="12.75" hidden="1"/>
    <row r="18864" ht="12.75" hidden="1"/>
    <row r="18865" ht="12.75" hidden="1"/>
    <row r="18866" ht="12.75" hidden="1"/>
    <row r="18867" ht="12.75" hidden="1"/>
    <row r="18868" ht="12.75" hidden="1"/>
    <row r="18869" ht="12.75" hidden="1"/>
    <row r="18870" ht="12.75" hidden="1"/>
    <row r="18871" ht="12.75" hidden="1"/>
    <row r="18872" ht="12.75" hidden="1"/>
    <row r="18873" ht="12.75" hidden="1"/>
    <row r="18874" ht="12.75" hidden="1"/>
    <row r="18875" ht="12.75" hidden="1"/>
    <row r="18876" ht="12.75" hidden="1"/>
    <row r="18877" ht="12.75" hidden="1"/>
    <row r="18878" ht="12.75" hidden="1"/>
    <row r="18879" ht="12.75" hidden="1"/>
    <row r="18880" ht="12.75" hidden="1"/>
    <row r="18881" ht="12.75" hidden="1"/>
    <row r="18882" ht="12.75" hidden="1"/>
    <row r="18883" ht="12.75" hidden="1"/>
    <row r="18884" ht="12.75" hidden="1"/>
    <row r="18885" ht="12.75" hidden="1"/>
    <row r="18886" ht="12.75" hidden="1"/>
    <row r="18887" ht="12.75" hidden="1"/>
    <row r="18888" ht="12.75" hidden="1"/>
    <row r="18889" ht="12.75" hidden="1"/>
    <row r="18890" ht="12.75" hidden="1"/>
    <row r="18891" ht="12.75" hidden="1"/>
    <row r="18892" ht="12.75" hidden="1"/>
    <row r="18893" ht="12.75" hidden="1"/>
    <row r="18894" ht="12.75" hidden="1"/>
    <row r="18895" ht="12.75" hidden="1"/>
    <row r="18896" ht="12.75" hidden="1"/>
    <row r="18897" ht="12.75" hidden="1"/>
    <row r="18898" ht="12.75" hidden="1"/>
    <row r="18899" ht="12.75" hidden="1"/>
    <row r="18900" ht="12.75" hidden="1"/>
    <row r="18901" ht="12.75" hidden="1"/>
    <row r="18902" ht="12.75" hidden="1"/>
    <row r="18903" ht="12.75" hidden="1"/>
    <row r="18904" ht="12.75" hidden="1"/>
    <row r="18905" ht="12.75" hidden="1"/>
    <row r="18906" ht="12.75" hidden="1"/>
    <row r="18907" ht="12.75" hidden="1"/>
    <row r="18908" ht="12.75" hidden="1"/>
    <row r="18909" ht="12.75" hidden="1"/>
    <row r="18910" ht="12.75" hidden="1"/>
    <row r="18911" ht="12.75" hidden="1"/>
    <row r="18912" ht="12.75" hidden="1"/>
    <row r="18913" ht="12.75" hidden="1"/>
    <row r="18914" ht="12.75" hidden="1"/>
    <row r="18915" ht="12.75" hidden="1"/>
    <row r="18916" ht="12.75" hidden="1"/>
    <row r="18917" ht="12.75" hidden="1"/>
    <row r="18918" ht="12.75" hidden="1"/>
    <row r="18919" ht="12.75" hidden="1"/>
    <row r="18920" ht="12.75" hidden="1"/>
    <row r="18921" ht="12.75" hidden="1"/>
    <row r="18922" ht="12.75" hidden="1"/>
    <row r="18923" ht="12.75" hidden="1"/>
    <row r="18924" ht="12.75" hidden="1"/>
    <row r="18925" ht="12.75" hidden="1"/>
    <row r="18926" ht="12.75" hidden="1"/>
    <row r="18927" ht="12.75" hidden="1"/>
    <row r="18928" ht="12.75" hidden="1"/>
    <row r="18929" ht="12.75" hidden="1"/>
    <row r="18930" ht="12.75" hidden="1"/>
    <row r="18931" ht="12.75" hidden="1"/>
    <row r="18932" ht="12.75" hidden="1"/>
    <row r="18933" ht="12.75" hidden="1"/>
    <row r="18934" ht="12.75" hidden="1"/>
    <row r="18935" ht="12.75" hidden="1"/>
    <row r="18936" ht="12.75" hidden="1"/>
    <row r="18937" ht="12.75" hidden="1"/>
    <row r="18938" ht="12.75" hidden="1"/>
    <row r="18939" ht="12.75" hidden="1"/>
    <row r="18940" ht="12.75" hidden="1"/>
    <row r="18941" ht="12.75" hidden="1"/>
    <row r="18942" ht="12.75" hidden="1"/>
    <row r="18943" ht="12.75" hidden="1"/>
    <row r="18944" ht="12.75" hidden="1"/>
    <row r="18945" ht="12.75" hidden="1"/>
    <row r="18946" ht="12.75" hidden="1"/>
    <row r="18947" ht="12.75" hidden="1"/>
    <row r="18948" ht="12.75" hidden="1"/>
    <row r="18949" ht="12.75" hidden="1"/>
    <row r="18950" ht="12.75" hidden="1"/>
    <row r="18951" ht="12.75" hidden="1"/>
    <row r="18952" ht="12.75" hidden="1"/>
    <row r="18953" ht="12.75" hidden="1"/>
    <row r="18954" ht="12.75" hidden="1"/>
    <row r="18955" ht="12.75" hidden="1"/>
    <row r="18956" ht="12.75" hidden="1"/>
    <row r="18957" ht="12.75" hidden="1"/>
    <row r="18958" ht="12.75" hidden="1"/>
    <row r="18959" ht="12.75" hidden="1"/>
    <row r="18960" ht="12.75" hidden="1"/>
    <row r="18961" ht="12.75" hidden="1"/>
    <row r="18962" ht="12.75" hidden="1"/>
    <row r="18963" ht="12.75" hidden="1"/>
    <row r="18964" ht="12.75" hidden="1"/>
    <row r="18965" ht="12.75" hidden="1"/>
    <row r="18966" ht="12.75" hidden="1"/>
    <row r="18967" ht="12.75" hidden="1"/>
    <row r="18968" ht="12.75" hidden="1"/>
    <row r="18969" ht="12.75" hidden="1"/>
    <row r="18970" ht="12.75" hidden="1"/>
    <row r="18971" ht="12.75" hidden="1"/>
    <row r="18972" ht="12.75" hidden="1"/>
    <row r="18973" ht="12.75" hidden="1"/>
    <row r="18974" ht="12.75" hidden="1"/>
    <row r="18975" ht="12.75" hidden="1"/>
    <row r="18976" ht="12.75" hidden="1"/>
    <row r="18977" ht="12.75" hidden="1"/>
    <row r="18978" ht="12.75" hidden="1"/>
    <row r="18979" ht="12.75" hidden="1"/>
    <row r="18980" ht="12.75" hidden="1"/>
    <row r="18981" ht="12.75" hidden="1"/>
    <row r="18982" ht="12.75" hidden="1"/>
    <row r="18983" ht="12.75" hidden="1"/>
    <row r="18984" ht="12.75" hidden="1"/>
    <row r="18985" ht="12.75" hidden="1"/>
    <row r="18986" ht="12.75" hidden="1"/>
    <row r="18987" ht="12.75" hidden="1"/>
    <row r="18988" ht="12.75" hidden="1"/>
    <row r="18989" ht="12.75" hidden="1"/>
    <row r="18990" ht="12.75" hidden="1"/>
    <row r="18991" ht="12.75" hidden="1"/>
    <row r="18992" ht="12.75" hidden="1"/>
    <row r="18993" ht="12.75" hidden="1"/>
    <row r="18994" ht="12.75" hidden="1"/>
    <row r="18995" ht="12.75" hidden="1"/>
    <row r="18996" ht="12.75" hidden="1"/>
    <row r="18997" ht="12.75" hidden="1"/>
    <row r="18998" ht="12.75" hidden="1"/>
    <row r="18999" ht="12.75" hidden="1"/>
    <row r="19000" ht="12.75" hidden="1"/>
    <row r="19001" ht="12.75" hidden="1"/>
    <row r="19002" ht="12.75" hidden="1"/>
    <row r="19003" ht="12.75" hidden="1"/>
    <row r="19004" ht="12.75" hidden="1"/>
    <row r="19005" ht="12.75" hidden="1"/>
    <row r="19006" ht="12.75" hidden="1"/>
    <row r="19007" ht="12.75" hidden="1"/>
    <row r="19008" ht="12.75" hidden="1"/>
    <row r="19009" ht="12.75" hidden="1"/>
    <row r="19010" ht="12.75" hidden="1"/>
    <row r="19011" ht="12.75" hidden="1"/>
    <row r="19012" ht="12.75" hidden="1"/>
    <row r="19013" ht="12.75" hidden="1"/>
    <row r="19014" ht="12.75" hidden="1"/>
    <row r="19015" ht="12.75" hidden="1"/>
    <row r="19016" ht="12.75" hidden="1"/>
    <row r="19017" ht="12.75" hidden="1"/>
    <row r="19018" ht="12.75" hidden="1"/>
    <row r="19019" ht="12.75" hidden="1"/>
    <row r="19020" ht="12.75" hidden="1"/>
    <row r="19021" ht="12.75" hidden="1"/>
    <row r="19022" ht="12.75" hidden="1"/>
    <row r="19023" ht="12.75" hidden="1"/>
    <row r="19024" ht="12.75" hidden="1"/>
    <row r="19025" ht="12.75" hidden="1"/>
    <row r="19026" ht="12.75" hidden="1"/>
    <row r="19027" ht="12.75" hidden="1"/>
    <row r="19028" ht="12.75" hidden="1"/>
    <row r="19029" ht="12.75" hidden="1"/>
    <row r="19030" ht="12.75" hidden="1"/>
    <row r="19031" ht="12.75" hidden="1"/>
    <row r="19032" ht="12.75" hidden="1"/>
    <row r="19033" ht="12.75" hidden="1"/>
    <row r="19034" ht="12.75" hidden="1"/>
    <row r="19035" ht="12.75" hidden="1"/>
    <row r="19036" ht="12.75" hidden="1"/>
    <row r="19037" ht="12.75" hidden="1"/>
    <row r="19038" ht="12.75" hidden="1"/>
    <row r="19039" ht="12.75" hidden="1"/>
    <row r="19040" ht="12.75" hidden="1"/>
    <row r="19041" ht="12.75" hidden="1"/>
    <row r="19042" ht="12.75" hidden="1"/>
    <row r="19043" ht="12.75" hidden="1"/>
    <row r="19044" ht="12.75" hidden="1"/>
    <row r="19045" ht="12.75" hidden="1"/>
    <row r="19046" ht="12.75" hidden="1"/>
    <row r="19047" ht="12.75" hidden="1"/>
    <row r="19048" ht="12.75" hidden="1"/>
    <row r="19049" ht="12.75" hidden="1"/>
    <row r="19050" ht="12.75" hidden="1"/>
    <row r="19051" ht="12.75" hidden="1"/>
    <row r="19052" ht="12.75" hidden="1"/>
    <row r="19053" ht="12.75" hidden="1"/>
    <row r="19054" ht="12.75" hidden="1"/>
    <row r="19055" ht="12.75" hidden="1"/>
    <row r="19056" ht="12.75" hidden="1"/>
    <row r="19057" ht="12.75" hidden="1"/>
    <row r="19058" ht="12.75" hidden="1"/>
    <row r="19059" ht="12.75" hidden="1"/>
    <row r="19060" ht="12.75" hidden="1"/>
    <row r="19061" ht="12.75" hidden="1"/>
    <row r="19062" ht="12.75" hidden="1"/>
    <row r="19063" ht="12.75" hidden="1"/>
    <row r="19064" ht="12.75" hidden="1"/>
    <row r="19065" ht="12.75" hidden="1"/>
    <row r="19066" ht="12.75" hidden="1"/>
    <row r="19067" ht="12.75" hidden="1"/>
    <row r="19068" ht="12.75" hidden="1"/>
    <row r="19069" ht="12.75" hidden="1"/>
    <row r="19070" ht="12.75" hidden="1"/>
    <row r="19071" ht="12.75" hidden="1"/>
    <row r="19072" ht="12.75" hidden="1"/>
    <row r="19073" ht="12.75" hidden="1"/>
    <row r="19074" ht="12.75" hidden="1"/>
    <row r="19075" ht="12.75" hidden="1"/>
    <row r="19076" ht="12.75" hidden="1"/>
    <row r="19077" ht="12.75" hidden="1"/>
    <row r="19078" ht="12.75" hidden="1"/>
    <row r="19079" ht="12.75" hidden="1"/>
    <row r="19080" ht="12.75" hidden="1"/>
    <row r="19081" ht="12.75" hidden="1"/>
    <row r="19082" ht="12.75" hidden="1"/>
    <row r="19083" ht="12.75" hidden="1"/>
    <row r="19084" ht="12.75" hidden="1"/>
    <row r="19085" ht="12.75" hidden="1"/>
    <row r="19086" ht="12.75" hidden="1"/>
    <row r="19087" ht="12.75" hidden="1"/>
    <row r="19088" ht="12.75" hidden="1"/>
    <row r="19089" ht="12.75" hidden="1"/>
    <row r="19090" ht="12.75" hidden="1"/>
    <row r="19091" ht="12.75" hidden="1"/>
    <row r="19092" ht="12.75" hidden="1"/>
    <row r="19093" ht="12.75" hidden="1"/>
    <row r="19094" ht="12.75" hidden="1"/>
    <row r="19095" ht="12.75" hidden="1"/>
    <row r="19096" ht="12.75" hidden="1"/>
    <row r="19097" ht="12.75" hidden="1"/>
    <row r="19098" ht="12.75" hidden="1"/>
    <row r="19099" ht="12.75" hidden="1"/>
    <row r="19100" ht="12.75" hidden="1"/>
    <row r="19101" ht="12.75" hidden="1"/>
    <row r="19102" ht="12.75" hidden="1"/>
    <row r="19103" ht="12.75" hidden="1"/>
    <row r="19104" ht="12.75" hidden="1"/>
    <row r="19105" ht="12.75" hidden="1"/>
    <row r="19106" ht="12.75" hidden="1"/>
    <row r="19107" ht="12.75" hidden="1"/>
    <row r="19108" ht="12.75" hidden="1"/>
    <row r="19109" ht="12.75" hidden="1"/>
    <row r="19110" ht="12.75" hidden="1"/>
    <row r="19111" ht="12.75" hidden="1"/>
    <row r="19112" ht="12.75" hidden="1"/>
    <row r="19113" ht="12.75" hidden="1"/>
    <row r="19114" ht="12.75" hidden="1"/>
    <row r="19115" ht="12.75" hidden="1"/>
    <row r="19116" ht="12.75" hidden="1"/>
    <row r="19117" ht="12.75" hidden="1"/>
    <row r="19118" ht="12.75" hidden="1"/>
    <row r="19119" ht="12.75" hidden="1"/>
    <row r="19120" ht="12.75" hidden="1"/>
    <row r="19121" ht="12.75" hidden="1"/>
    <row r="19122" ht="12.75" hidden="1"/>
    <row r="19123" ht="12.75" hidden="1"/>
    <row r="19124" ht="12.75" hidden="1"/>
    <row r="19125" ht="12.75" hidden="1"/>
    <row r="19126" ht="12.75" hidden="1"/>
    <row r="19127" ht="12.75" hidden="1"/>
    <row r="19128" ht="12.75" hidden="1"/>
    <row r="19129" ht="12.75" hidden="1"/>
    <row r="19130" ht="12.75" hidden="1"/>
    <row r="19131" ht="12.75" hidden="1"/>
    <row r="19132" ht="12.75" hidden="1"/>
    <row r="19133" ht="12.75" hidden="1"/>
    <row r="19134" ht="12.75" hidden="1"/>
    <row r="19135" ht="12.75" hidden="1"/>
    <row r="19136" ht="12.75" hidden="1"/>
    <row r="19137" ht="12.75" hidden="1"/>
    <row r="19138" ht="12.75" hidden="1"/>
    <row r="19139" ht="12.75" hidden="1"/>
    <row r="19140" ht="12.75" hidden="1"/>
    <row r="19141" ht="12.75" hidden="1"/>
    <row r="19142" ht="12.75" hidden="1"/>
    <row r="19143" ht="12.75" hidden="1"/>
    <row r="19144" ht="12.75" hidden="1"/>
    <row r="19145" ht="12.75" hidden="1"/>
    <row r="19146" ht="12.75" hidden="1"/>
    <row r="19147" ht="12.75" hidden="1"/>
    <row r="19148" ht="12.75" hidden="1"/>
    <row r="19149" ht="12.75" hidden="1"/>
    <row r="19150" ht="12.75" hidden="1"/>
    <row r="19151" ht="12.75" hidden="1"/>
    <row r="19152" ht="12.75" hidden="1"/>
    <row r="19153" ht="12.75" hidden="1"/>
    <row r="19154" ht="12.75" hidden="1"/>
    <row r="19155" ht="12.75" hidden="1"/>
    <row r="19156" ht="12.75" hidden="1"/>
    <row r="19157" ht="12.75" hidden="1"/>
    <row r="19158" ht="12.75" hidden="1"/>
    <row r="19159" ht="12.75" hidden="1"/>
    <row r="19160" ht="12.75" hidden="1"/>
    <row r="19161" ht="12.75" hidden="1"/>
    <row r="19162" ht="12.75" hidden="1"/>
    <row r="19163" ht="12.75" hidden="1"/>
    <row r="19164" ht="12.75" hidden="1"/>
    <row r="19165" ht="12.75" hidden="1"/>
    <row r="19166" ht="12.75" hidden="1"/>
    <row r="19167" ht="12.75" hidden="1"/>
    <row r="19168" ht="12.75" hidden="1"/>
    <row r="19169" ht="12.75" hidden="1"/>
    <row r="19170" ht="12.75" hidden="1"/>
    <row r="19171" ht="12.75" hidden="1"/>
    <row r="19172" ht="12.75" hidden="1"/>
    <row r="19173" ht="12.75" hidden="1"/>
    <row r="19174" ht="12.75" hidden="1"/>
    <row r="19175" ht="12.75" hidden="1"/>
    <row r="19176" ht="12.75" hidden="1"/>
    <row r="19177" ht="12.75" hidden="1"/>
    <row r="19178" ht="12.75" hidden="1"/>
    <row r="19179" ht="12.75" hidden="1"/>
    <row r="19180" ht="12.75" hidden="1"/>
    <row r="19181" ht="12.75" hidden="1"/>
    <row r="19182" ht="12.75" hidden="1"/>
    <row r="19183" ht="12.75" hidden="1"/>
    <row r="19184" ht="12.75" hidden="1"/>
    <row r="19185" ht="12.75" hidden="1"/>
    <row r="19186" ht="12.75" hidden="1"/>
    <row r="19187" ht="12.75" hidden="1"/>
    <row r="19188" ht="12.75" hidden="1"/>
    <row r="19189" ht="12.75" hidden="1"/>
    <row r="19190" ht="12.75" hidden="1"/>
    <row r="19191" ht="12.75" hidden="1"/>
    <row r="19192" ht="12.75" hidden="1"/>
    <row r="19193" ht="12.75" hidden="1"/>
    <row r="19194" ht="12.75" hidden="1"/>
    <row r="19195" ht="12.75" hidden="1"/>
    <row r="19196" ht="12.75" hidden="1"/>
    <row r="19197" ht="12.75" hidden="1"/>
    <row r="19198" ht="12.75" hidden="1"/>
    <row r="19199" ht="12.75" hidden="1"/>
    <row r="19200" ht="12.75" hidden="1"/>
    <row r="19201" ht="12.75" hidden="1"/>
    <row r="19202" ht="12.75" hidden="1"/>
    <row r="19203" ht="12.75" hidden="1"/>
    <row r="19204" ht="12.75" hidden="1"/>
    <row r="19205" ht="12.75" hidden="1"/>
    <row r="19206" ht="12.75" hidden="1"/>
    <row r="19207" ht="12.75" hidden="1"/>
    <row r="19208" ht="12.75" hidden="1"/>
    <row r="19209" ht="12.75" hidden="1"/>
    <row r="19210" ht="12.75" hidden="1"/>
    <row r="19211" ht="12.75" hidden="1"/>
    <row r="19212" ht="12.75" hidden="1"/>
    <row r="19213" ht="12.75" hidden="1"/>
    <row r="19214" ht="12.75" hidden="1"/>
    <row r="19215" ht="12.75" hidden="1"/>
    <row r="19216" ht="12.75" hidden="1"/>
    <row r="19217" ht="12.75" hidden="1"/>
    <row r="19218" ht="12.75" hidden="1"/>
    <row r="19219" ht="12.75" hidden="1"/>
    <row r="19220" ht="12.75" hidden="1"/>
    <row r="19221" ht="12.75" hidden="1"/>
    <row r="19222" ht="12.75" hidden="1"/>
    <row r="19223" ht="12.75" hidden="1"/>
    <row r="19224" ht="12.75" hidden="1"/>
    <row r="19225" ht="12.75" hidden="1"/>
    <row r="19226" ht="12.75" hidden="1"/>
    <row r="19227" ht="12.75" hidden="1"/>
    <row r="19228" ht="12.75" hidden="1"/>
    <row r="19229" ht="12.75" hidden="1"/>
    <row r="19230" ht="12.75" hidden="1"/>
    <row r="19231" ht="12.75" hidden="1"/>
    <row r="19232" ht="12.75" hidden="1"/>
    <row r="19233" ht="12.75" hidden="1"/>
    <row r="19234" ht="12.75" hidden="1"/>
    <row r="19235" ht="12.75" hidden="1"/>
    <row r="19236" ht="12.75" hidden="1"/>
    <row r="19237" ht="12.75" hidden="1"/>
    <row r="19238" ht="12.75" hidden="1"/>
    <row r="19239" ht="12.75" hidden="1"/>
    <row r="19240" ht="12.75" hidden="1"/>
    <row r="19241" ht="12.75" hidden="1"/>
    <row r="19242" ht="12.75" hidden="1"/>
    <row r="19243" ht="12.75" hidden="1"/>
    <row r="19244" ht="12.75" hidden="1"/>
    <row r="19245" ht="12.75" hidden="1"/>
    <row r="19246" ht="12.75" hidden="1"/>
    <row r="19247" ht="12.75" hidden="1"/>
    <row r="19248" ht="12.75" hidden="1"/>
    <row r="19249" ht="12.75" hidden="1"/>
    <row r="19250" ht="12.75" hidden="1"/>
    <row r="19251" ht="12.75" hidden="1"/>
    <row r="19252" ht="12.75" hidden="1"/>
    <row r="19253" ht="12.75" hidden="1"/>
    <row r="19254" ht="12.75" hidden="1"/>
    <row r="19255" ht="12.75" hidden="1"/>
    <row r="19256" ht="12.75" hidden="1"/>
    <row r="19257" ht="12.75" hidden="1"/>
    <row r="19258" ht="12.75" hidden="1"/>
    <row r="19259" ht="12.75" hidden="1"/>
    <row r="19260" ht="12.75" hidden="1"/>
    <row r="19261" ht="12.75" hidden="1"/>
    <row r="19262" ht="12.75" hidden="1"/>
    <row r="19263" ht="12.75" hidden="1"/>
    <row r="19264" ht="12.75" hidden="1"/>
    <row r="19265" ht="12.75" hidden="1"/>
    <row r="19266" ht="12.75" hidden="1"/>
    <row r="19267" ht="12.75" hidden="1"/>
    <row r="19268" ht="12.75" hidden="1"/>
    <row r="19269" ht="12.75" hidden="1"/>
    <row r="19270" ht="12.75" hidden="1"/>
    <row r="19271" ht="12.75" hidden="1"/>
    <row r="19272" ht="12.75" hidden="1"/>
    <row r="19273" ht="12.75" hidden="1"/>
    <row r="19274" ht="12.75" hidden="1"/>
    <row r="19275" ht="12.75" hidden="1"/>
    <row r="19276" ht="12.75" hidden="1"/>
    <row r="19277" ht="12.75" hidden="1"/>
    <row r="19278" ht="12.75" hidden="1"/>
    <row r="19279" ht="12.75" hidden="1"/>
    <row r="19280" ht="12.75" hidden="1"/>
    <row r="19281" ht="12.75" hidden="1"/>
    <row r="19282" ht="12.75" hidden="1"/>
    <row r="19283" ht="12.75" hidden="1"/>
    <row r="19284" ht="12.75" hidden="1"/>
    <row r="19285" ht="12.75" hidden="1"/>
    <row r="19286" ht="12.75" hidden="1"/>
    <row r="19287" ht="12.75" hidden="1"/>
    <row r="19288" ht="12.75" hidden="1"/>
    <row r="19289" ht="12.75" hidden="1"/>
    <row r="19290" ht="12.75" hidden="1"/>
    <row r="19291" ht="12.75" hidden="1"/>
    <row r="19292" ht="12.75" hidden="1"/>
    <row r="19293" ht="12.75" hidden="1"/>
    <row r="19294" ht="12.75" hidden="1"/>
    <row r="19295" ht="12.75" hidden="1"/>
    <row r="19296" ht="12.75" hidden="1"/>
    <row r="19297" ht="12.75" hidden="1"/>
    <row r="19298" ht="12.75" hidden="1"/>
    <row r="19299" ht="12.75" hidden="1"/>
    <row r="19300" ht="12.75" hidden="1"/>
    <row r="19301" ht="12.75" hidden="1"/>
    <row r="19302" ht="12.75" hidden="1"/>
    <row r="19303" ht="12.75" hidden="1"/>
    <row r="19304" ht="12.75" hidden="1"/>
    <row r="19305" ht="12.75" hidden="1"/>
    <row r="19306" ht="12.75" hidden="1"/>
    <row r="19307" ht="12.75" hidden="1"/>
    <row r="19308" ht="12.75" hidden="1"/>
    <row r="19309" ht="12.75" hidden="1"/>
    <row r="19310" ht="12.75" hidden="1"/>
    <row r="19311" ht="12.75" hidden="1"/>
    <row r="19312" ht="12.75" hidden="1"/>
    <row r="19313" ht="12.75" hidden="1"/>
    <row r="19314" ht="12.75" hidden="1"/>
    <row r="19315" ht="12.75" hidden="1"/>
    <row r="19316" ht="12.75" hidden="1"/>
    <row r="19317" ht="12.75" hidden="1"/>
    <row r="19318" ht="12.75" hidden="1"/>
    <row r="19319" ht="12.75" hidden="1"/>
    <row r="19320" ht="12.75" hidden="1"/>
    <row r="19321" ht="12.75" hidden="1"/>
    <row r="19322" ht="12.75" hidden="1"/>
    <row r="19323" ht="12.75" hidden="1"/>
    <row r="19324" ht="12.75" hidden="1"/>
    <row r="19325" ht="12.75" hidden="1"/>
    <row r="19326" ht="12.75" hidden="1"/>
    <row r="19327" ht="12.75" hidden="1"/>
    <row r="19328" ht="12.75" hidden="1"/>
    <row r="19329" ht="12.75" hidden="1"/>
    <row r="19330" ht="12.75" hidden="1"/>
    <row r="19331" ht="12.75" hidden="1"/>
    <row r="19332" ht="12.75" hidden="1"/>
    <row r="19333" ht="12.75" hidden="1"/>
    <row r="19334" ht="12.75" hidden="1"/>
    <row r="19335" ht="12.75" hidden="1"/>
    <row r="19336" ht="12.75" hidden="1"/>
    <row r="19337" ht="12.75" hidden="1"/>
    <row r="19338" ht="12.75" hidden="1"/>
    <row r="19339" ht="12.75" hidden="1"/>
    <row r="19340" ht="12.75" hidden="1"/>
    <row r="19341" ht="12.75" hidden="1"/>
    <row r="19342" ht="12.75" hidden="1"/>
    <row r="19343" ht="12.75" hidden="1"/>
    <row r="19344" ht="12.75" hidden="1"/>
    <row r="19345" ht="12.75" hidden="1"/>
    <row r="19346" ht="12.75" hidden="1"/>
    <row r="19347" ht="12.75" hidden="1"/>
    <row r="19348" ht="12.75" hidden="1"/>
    <row r="19349" ht="12.75" hidden="1"/>
    <row r="19350" ht="12.75" hidden="1"/>
    <row r="19351" ht="12.75" hidden="1"/>
    <row r="19352" ht="12.75" hidden="1"/>
    <row r="19353" ht="12.75" hidden="1"/>
    <row r="19354" ht="12.75" hidden="1"/>
    <row r="19355" ht="12.75" hidden="1"/>
    <row r="19356" ht="12.75" hidden="1"/>
    <row r="19357" ht="12.75" hidden="1"/>
    <row r="19358" ht="12.75" hidden="1"/>
    <row r="19359" ht="12.75" hidden="1"/>
    <row r="19360" ht="12.75" hidden="1"/>
    <row r="19361" ht="12.75" hidden="1"/>
    <row r="19362" ht="12.75" hidden="1"/>
    <row r="19363" ht="12.75" hidden="1"/>
    <row r="19364" ht="12.75" hidden="1"/>
    <row r="19365" ht="12.75" hidden="1"/>
    <row r="19366" ht="12.75" hidden="1"/>
    <row r="19367" ht="12.75" hidden="1"/>
    <row r="19368" ht="12.75" hidden="1"/>
    <row r="19369" ht="12.75" hidden="1"/>
    <row r="19370" ht="12.75" hidden="1"/>
    <row r="19371" ht="12.75" hidden="1"/>
    <row r="19372" ht="12.75" hidden="1"/>
    <row r="19373" ht="12.75" hidden="1"/>
    <row r="19374" ht="12.75" hidden="1"/>
    <row r="19375" ht="12.75" hidden="1"/>
    <row r="19376" ht="12.75" hidden="1"/>
    <row r="19377" ht="12.75" hidden="1"/>
    <row r="19378" ht="12.75" hidden="1"/>
    <row r="19379" ht="12.75" hidden="1"/>
    <row r="19380" ht="12.75" hidden="1"/>
    <row r="19381" ht="12.75" hidden="1"/>
    <row r="19382" ht="12.75" hidden="1"/>
    <row r="19383" ht="12.75" hidden="1"/>
    <row r="19384" ht="12.75" hidden="1"/>
    <row r="19385" ht="12.75" hidden="1"/>
    <row r="19386" ht="12.75" hidden="1"/>
    <row r="19387" ht="12.75" hidden="1"/>
    <row r="19388" ht="12.75" hidden="1"/>
    <row r="19389" ht="12.75" hidden="1"/>
    <row r="19390" ht="12.75" hidden="1"/>
    <row r="19391" ht="12.75" hidden="1"/>
    <row r="19392" ht="12.75" hidden="1"/>
    <row r="19393" ht="12.75" hidden="1"/>
    <row r="19394" ht="12.75" hidden="1"/>
    <row r="19395" ht="12.75" hidden="1"/>
    <row r="19396" ht="12.75" hidden="1"/>
    <row r="19397" ht="12.75" hidden="1"/>
    <row r="19398" ht="12.75" hidden="1"/>
    <row r="19399" ht="12.75" hidden="1"/>
    <row r="19400" ht="12.75" hidden="1"/>
    <row r="19401" ht="12.75" hidden="1"/>
    <row r="19402" ht="12.75" hidden="1"/>
    <row r="19403" ht="12.75" hidden="1"/>
    <row r="19404" ht="12.75" hidden="1"/>
    <row r="19405" ht="12.75" hidden="1"/>
    <row r="19406" ht="12.75" hidden="1"/>
    <row r="19407" ht="12.75" hidden="1"/>
    <row r="19408" ht="12.75" hidden="1"/>
    <row r="19409" ht="12.75" hidden="1"/>
    <row r="19410" ht="12.75" hidden="1"/>
    <row r="19411" ht="12.75" hidden="1"/>
    <row r="19412" ht="12.75" hidden="1"/>
    <row r="19413" ht="12.75" hidden="1"/>
    <row r="19414" ht="12.75" hidden="1"/>
    <row r="19415" ht="12.75" hidden="1"/>
    <row r="19416" ht="12.75" hidden="1"/>
    <row r="19417" ht="12.75" hidden="1"/>
    <row r="19418" ht="12.75" hidden="1"/>
    <row r="19419" ht="12.75" hidden="1"/>
    <row r="19420" ht="12.75" hidden="1"/>
    <row r="19421" ht="12.75" hidden="1"/>
    <row r="19422" ht="12.75" hidden="1"/>
    <row r="19423" ht="12.75" hidden="1"/>
    <row r="19424" ht="12.75" hidden="1"/>
    <row r="19425" ht="12.75" hidden="1"/>
    <row r="19426" ht="12.75" hidden="1"/>
    <row r="19427" ht="12.75" hidden="1"/>
    <row r="19428" ht="12.75" hidden="1"/>
    <row r="19429" ht="12.75" hidden="1"/>
    <row r="19430" ht="12.75" hidden="1"/>
    <row r="19431" ht="12.75" hidden="1"/>
    <row r="19432" ht="12.75" hidden="1"/>
    <row r="19433" ht="12.75" hidden="1"/>
    <row r="19434" ht="12.75" hidden="1"/>
    <row r="19435" ht="12.75" hidden="1"/>
    <row r="19436" ht="12.75" hidden="1"/>
    <row r="19437" ht="12.75" hidden="1"/>
    <row r="19438" ht="12.75" hidden="1"/>
    <row r="19439" ht="12.75" hidden="1"/>
    <row r="19440" ht="12.75" hidden="1"/>
    <row r="19441" ht="12.75" hidden="1"/>
    <row r="19442" ht="12.75" hidden="1"/>
    <row r="19443" ht="12.75" hidden="1"/>
    <row r="19444" ht="12.75" hidden="1"/>
    <row r="19445" ht="12.75" hidden="1"/>
    <row r="19446" ht="12.75" hidden="1"/>
    <row r="19447" ht="12.75" hidden="1"/>
    <row r="19448" ht="12.75" hidden="1"/>
    <row r="19449" ht="12.75" hidden="1"/>
    <row r="19450" ht="12.75" hidden="1"/>
    <row r="19451" ht="12.75" hidden="1"/>
    <row r="19452" ht="12.75" hidden="1"/>
    <row r="19453" ht="12.75" hidden="1"/>
    <row r="19454" ht="12.75" hidden="1"/>
    <row r="19455" ht="12.75" hidden="1"/>
    <row r="19456" ht="12.75" hidden="1"/>
    <row r="19457" ht="12.75" hidden="1"/>
    <row r="19458" ht="12.75" hidden="1"/>
    <row r="19459" ht="12.75" hidden="1"/>
    <row r="19460" ht="12.75" hidden="1"/>
    <row r="19461" ht="12.75" hidden="1"/>
    <row r="19462" ht="12.75" hidden="1"/>
    <row r="19463" ht="12.75" hidden="1"/>
    <row r="19464" ht="12.75" hidden="1"/>
    <row r="19465" ht="12.75" hidden="1"/>
    <row r="19466" ht="12.75" hidden="1"/>
    <row r="19467" ht="12.75" hidden="1"/>
    <row r="19468" ht="12.75" hidden="1"/>
    <row r="19469" ht="12.75" hidden="1"/>
    <row r="19470" ht="12.75" hidden="1"/>
    <row r="19471" ht="12.75" hidden="1"/>
    <row r="19472" ht="12.75" hidden="1"/>
    <row r="19473" ht="12.75" hidden="1"/>
    <row r="19474" ht="12.75" hidden="1"/>
    <row r="19475" ht="12.75" hidden="1"/>
    <row r="19476" ht="12.75" hidden="1"/>
    <row r="19477" ht="12.75" hidden="1"/>
    <row r="19478" ht="12.75" hidden="1"/>
    <row r="19479" ht="12.75" hidden="1"/>
    <row r="19480" ht="12.75" hidden="1"/>
    <row r="19481" ht="12.75" hidden="1"/>
    <row r="19482" ht="12.75" hidden="1"/>
    <row r="19483" ht="12.75" hidden="1"/>
    <row r="19484" ht="12.75" hidden="1"/>
    <row r="19485" ht="12.75" hidden="1"/>
    <row r="19486" ht="12.75" hidden="1"/>
    <row r="19487" ht="12.75" hidden="1"/>
    <row r="19488" ht="12.75" hidden="1"/>
    <row r="19489" ht="12.75" hidden="1"/>
    <row r="19490" ht="12.75" hidden="1"/>
    <row r="19491" ht="12.75" hidden="1"/>
    <row r="19492" ht="12.75" hidden="1"/>
    <row r="19493" ht="12.75" hidden="1"/>
    <row r="19494" ht="12.75" hidden="1"/>
    <row r="19495" ht="12.75" hidden="1"/>
    <row r="19496" ht="12.75" hidden="1"/>
    <row r="19497" ht="12.75" hidden="1"/>
    <row r="19498" ht="12.75" hidden="1"/>
    <row r="19499" ht="12.75" hidden="1"/>
    <row r="19500" ht="12.75" hidden="1"/>
    <row r="19501" ht="12.75" hidden="1"/>
    <row r="19502" ht="12.75" hidden="1"/>
    <row r="19503" ht="12.75" hidden="1"/>
    <row r="19504" ht="12.75" hidden="1"/>
    <row r="19505" ht="12.75" hidden="1"/>
    <row r="19506" ht="12.75" hidden="1"/>
    <row r="19507" ht="12.75" hidden="1"/>
    <row r="19508" ht="12.75" hidden="1"/>
    <row r="19509" ht="12.75" hidden="1"/>
    <row r="19510" ht="12.75" hidden="1"/>
    <row r="19511" ht="12.75" hidden="1"/>
    <row r="19512" ht="12.75" hidden="1"/>
    <row r="19513" ht="12.75" hidden="1"/>
    <row r="19514" ht="12.75" hidden="1"/>
    <row r="19515" ht="12.75" hidden="1"/>
    <row r="19516" ht="12.75" hidden="1"/>
    <row r="19517" ht="12.75" hidden="1"/>
    <row r="19518" ht="12.75" hidden="1"/>
    <row r="19519" ht="12.75" hidden="1"/>
    <row r="19520" ht="12.75" hidden="1"/>
    <row r="19521" ht="12.75" hidden="1"/>
    <row r="19522" ht="12.75" hidden="1"/>
    <row r="19523" ht="12.75" hidden="1"/>
    <row r="19524" ht="12.75" hidden="1"/>
    <row r="19525" ht="12.75" hidden="1"/>
    <row r="19526" ht="12.75" hidden="1"/>
    <row r="19527" ht="12.75" hidden="1"/>
    <row r="19528" ht="12.75" hidden="1"/>
    <row r="19529" ht="12.75" hidden="1"/>
    <row r="19530" ht="12.75" hidden="1"/>
    <row r="19531" ht="12.75" hidden="1"/>
    <row r="19532" ht="12.75" hidden="1"/>
    <row r="19533" ht="12.75" hidden="1"/>
    <row r="19534" ht="12.75" hidden="1"/>
    <row r="19535" ht="12.75" hidden="1"/>
    <row r="19536" ht="12.75" hidden="1"/>
    <row r="19537" ht="12.75" hidden="1"/>
    <row r="19538" ht="12.75" hidden="1"/>
    <row r="19539" ht="12.75" hidden="1"/>
    <row r="19540" ht="12.75" hidden="1"/>
    <row r="19541" ht="12.75" hidden="1"/>
    <row r="19542" ht="12.75" hidden="1"/>
    <row r="19543" ht="12.75" hidden="1"/>
    <row r="19544" ht="12.75" hidden="1"/>
    <row r="19545" ht="12.75" hidden="1"/>
    <row r="19546" ht="12.75" hidden="1"/>
    <row r="19547" ht="12.75" hidden="1"/>
    <row r="19548" ht="12.75" hidden="1"/>
    <row r="19549" ht="12.75" hidden="1"/>
    <row r="19550" ht="12.75" hidden="1"/>
    <row r="19551" ht="12.75" hidden="1"/>
    <row r="19552" ht="12.75" hidden="1"/>
    <row r="19553" ht="12.75" hidden="1"/>
    <row r="19554" ht="12.75" hidden="1"/>
    <row r="19555" ht="12.75" hidden="1"/>
    <row r="19556" ht="12.75" hidden="1"/>
    <row r="19557" ht="12.75" hidden="1"/>
    <row r="19558" ht="12.75" hidden="1"/>
    <row r="19559" ht="12.75" hidden="1"/>
    <row r="19560" ht="12.75" hidden="1"/>
    <row r="19561" ht="12.75" hidden="1"/>
    <row r="19562" ht="12.75" hidden="1"/>
    <row r="19563" ht="12.75" hidden="1"/>
    <row r="19564" ht="12.75" hidden="1"/>
    <row r="19565" ht="12.75" hidden="1"/>
    <row r="19566" ht="12.75" hidden="1"/>
    <row r="19567" ht="12.75" hidden="1"/>
    <row r="19568" ht="12.75" hidden="1"/>
    <row r="19569" ht="12.75" hidden="1"/>
    <row r="19570" ht="12.75" hidden="1"/>
    <row r="19571" ht="12.75" hidden="1"/>
    <row r="19572" ht="12.75" hidden="1"/>
    <row r="19573" ht="12.75" hidden="1"/>
    <row r="19574" ht="12.75" hidden="1"/>
    <row r="19575" ht="12.75" hidden="1"/>
    <row r="19576" ht="12.75" hidden="1"/>
    <row r="19577" ht="12.75" hidden="1"/>
    <row r="19578" ht="12.75" hidden="1"/>
    <row r="19579" ht="12.75" hidden="1"/>
    <row r="19580" ht="12.75" hidden="1"/>
    <row r="19581" ht="12.75" hidden="1"/>
    <row r="19582" ht="12.75" hidden="1"/>
    <row r="19583" ht="12.75" hidden="1"/>
    <row r="19584" ht="12.75" hidden="1"/>
    <row r="19585" ht="12.75" hidden="1"/>
    <row r="19586" ht="12.75" hidden="1"/>
    <row r="19587" ht="12.75" hidden="1"/>
    <row r="19588" ht="12.75" hidden="1"/>
    <row r="19589" ht="12.75" hidden="1"/>
    <row r="19590" ht="12.75" hidden="1"/>
    <row r="19591" ht="12.75" hidden="1"/>
    <row r="19592" ht="12.75" hidden="1"/>
    <row r="19593" ht="12.75" hidden="1"/>
    <row r="19594" ht="12.75" hidden="1"/>
    <row r="19595" ht="12.75" hidden="1"/>
    <row r="19596" ht="12.75" hidden="1"/>
    <row r="19597" ht="12.75" hidden="1"/>
    <row r="19598" ht="12.75" hidden="1"/>
    <row r="19599" ht="12.75" hidden="1"/>
    <row r="19600" ht="12.75" hidden="1"/>
    <row r="19601" ht="12.75" hidden="1"/>
    <row r="19602" ht="12.75" hidden="1"/>
    <row r="19603" ht="12.75" hidden="1"/>
    <row r="19604" ht="12.75" hidden="1"/>
    <row r="19605" ht="12.75" hidden="1"/>
    <row r="19606" ht="12.75" hidden="1"/>
    <row r="19607" ht="12.75" hidden="1"/>
    <row r="19608" ht="12.75" hidden="1"/>
    <row r="19609" ht="12.75" hidden="1"/>
    <row r="19610" ht="12.75" hidden="1"/>
    <row r="19611" ht="12.75" hidden="1"/>
    <row r="19612" ht="12.75" hidden="1"/>
    <row r="19613" ht="12.75" hidden="1"/>
    <row r="19614" ht="12.75" hidden="1"/>
    <row r="19615" ht="12.75" hidden="1"/>
    <row r="19616" ht="12.75" hidden="1"/>
    <row r="19617" ht="12.75" hidden="1"/>
    <row r="19618" ht="12.75" hidden="1"/>
    <row r="19619" ht="12.75" hidden="1"/>
    <row r="19620" ht="12.75" hidden="1"/>
    <row r="19621" ht="12.75" hidden="1"/>
    <row r="19622" ht="12.75" hidden="1"/>
    <row r="19623" ht="12.75" hidden="1"/>
    <row r="19624" ht="12.75" hidden="1"/>
    <row r="19625" ht="12.75" hidden="1"/>
    <row r="19626" ht="12.75" hidden="1"/>
    <row r="19627" ht="12.75" hidden="1"/>
    <row r="19628" ht="12.75" hidden="1"/>
    <row r="19629" ht="12.75" hidden="1"/>
    <row r="19630" ht="12.75" hidden="1"/>
    <row r="19631" ht="12.75" hidden="1"/>
    <row r="19632" ht="12.75" hidden="1"/>
    <row r="19633" ht="12.75" hidden="1"/>
    <row r="19634" ht="12.75" hidden="1"/>
    <row r="19635" ht="12.75" hidden="1"/>
    <row r="19636" ht="12.75" hidden="1"/>
    <row r="19637" ht="12.75" hidden="1"/>
    <row r="19638" ht="12.75" hidden="1"/>
    <row r="19639" ht="12.75" hidden="1"/>
    <row r="19640" ht="12.75" hidden="1"/>
    <row r="19641" ht="12.75" hidden="1"/>
    <row r="19642" ht="12.75" hidden="1"/>
    <row r="19643" ht="12.75" hidden="1"/>
    <row r="19644" ht="12.75" hidden="1"/>
    <row r="19645" ht="12.75" hidden="1"/>
    <row r="19646" ht="12.75" hidden="1"/>
    <row r="19647" ht="12.75" hidden="1"/>
    <row r="19648" ht="12.75" hidden="1"/>
    <row r="19649" ht="12.75" hidden="1"/>
    <row r="19650" ht="12.75" hidden="1"/>
    <row r="19651" ht="12.75" hidden="1"/>
    <row r="19652" ht="12.75" hidden="1"/>
    <row r="19653" ht="12.75" hidden="1"/>
    <row r="19654" ht="12.75" hidden="1"/>
    <row r="19655" ht="12.75" hidden="1"/>
    <row r="19656" ht="12.75" hidden="1"/>
    <row r="19657" ht="12.75" hidden="1"/>
    <row r="19658" ht="12.75" hidden="1"/>
    <row r="19659" ht="12.75" hidden="1"/>
    <row r="19660" ht="12.75" hidden="1"/>
    <row r="19661" ht="12.75" hidden="1"/>
    <row r="19662" ht="12.75" hidden="1"/>
    <row r="19663" ht="12.75" hidden="1"/>
    <row r="19664" ht="12.75" hidden="1"/>
    <row r="19665" ht="12.75" hidden="1"/>
    <row r="19666" ht="12.75" hidden="1"/>
    <row r="19667" ht="12.75" hidden="1"/>
    <row r="19668" ht="12.75" hidden="1"/>
    <row r="19669" ht="12.75" hidden="1"/>
    <row r="19670" ht="12.75" hidden="1"/>
    <row r="19671" ht="12.75" hidden="1"/>
    <row r="19672" ht="12.75" hidden="1"/>
    <row r="19673" ht="12.75" hidden="1"/>
    <row r="19674" ht="12.75" hidden="1"/>
    <row r="19675" ht="12.75" hidden="1"/>
    <row r="19676" ht="12.75" hidden="1"/>
    <row r="19677" ht="12.75" hidden="1"/>
    <row r="19678" ht="12.75" hidden="1"/>
    <row r="19679" ht="12.75" hidden="1"/>
    <row r="19680" ht="12.75" hidden="1"/>
    <row r="19681" ht="12.75" hidden="1"/>
    <row r="19682" ht="12.75" hidden="1"/>
    <row r="19683" ht="12.75" hidden="1"/>
    <row r="19684" ht="12.75" hidden="1"/>
    <row r="19685" ht="12.75" hidden="1"/>
    <row r="19686" ht="12.75" hidden="1"/>
    <row r="19687" ht="12.75" hidden="1"/>
    <row r="19688" ht="12.75" hidden="1"/>
    <row r="19689" ht="12.75" hidden="1"/>
    <row r="19690" ht="12.75" hidden="1"/>
    <row r="19691" ht="12.75" hidden="1"/>
    <row r="19692" ht="12.75" hidden="1"/>
    <row r="19693" ht="12.75" hidden="1"/>
    <row r="19694" ht="12.75" hidden="1"/>
    <row r="19695" ht="12.75" hidden="1"/>
    <row r="19696" ht="12.75" hidden="1"/>
    <row r="19697" ht="12.75" hidden="1"/>
    <row r="19698" ht="12.75" hidden="1"/>
    <row r="19699" ht="12.75" hidden="1"/>
    <row r="19700" ht="12.75" hidden="1"/>
    <row r="19701" ht="12.75" hidden="1"/>
    <row r="19702" ht="12.75" hidden="1"/>
    <row r="19703" ht="12.75" hidden="1"/>
    <row r="19704" ht="12.75" hidden="1"/>
    <row r="19705" ht="12.75" hidden="1"/>
    <row r="19706" ht="12.75" hidden="1"/>
    <row r="19707" ht="12.75" hidden="1"/>
    <row r="19708" ht="12.75" hidden="1"/>
    <row r="19709" ht="12.75" hidden="1"/>
    <row r="19710" ht="12.75" hidden="1"/>
    <row r="19711" ht="12.75" hidden="1"/>
    <row r="19712" ht="12.75" hidden="1"/>
    <row r="19713" ht="12.75" hidden="1"/>
    <row r="19714" ht="12.75" hidden="1"/>
    <row r="19715" ht="12.75" hidden="1"/>
    <row r="19716" ht="12.75" hidden="1"/>
    <row r="19717" ht="12.75" hidden="1"/>
    <row r="19718" ht="12.75" hidden="1"/>
    <row r="19719" ht="12.75" hidden="1"/>
    <row r="19720" ht="12.75" hidden="1"/>
    <row r="19721" ht="12.75" hidden="1"/>
    <row r="19722" ht="12.75" hidden="1"/>
    <row r="19723" ht="12.75" hidden="1"/>
    <row r="19724" ht="12.75" hidden="1"/>
    <row r="19725" ht="12.75" hidden="1"/>
    <row r="19726" ht="12.75" hidden="1"/>
    <row r="19727" ht="12.75" hidden="1"/>
    <row r="19728" ht="12.75" hidden="1"/>
    <row r="19729" ht="12.75" hidden="1"/>
    <row r="19730" ht="12.75" hidden="1"/>
    <row r="19731" ht="12.75" hidden="1"/>
    <row r="19732" ht="12.75" hidden="1"/>
    <row r="19733" ht="12.75" hidden="1"/>
    <row r="19734" ht="12.75" hidden="1"/>
    <row r="19735" ht="12.75" hidden="1"/>
    <row r="19736" ht="12.75" hidden="1"/>
    <row r="19737" ht="12.75" hidden="1"/>
    <row r="19738" ht="12.75" hidden="1"/>
    <row r="19739" ht="12.75" hidden="1"/>
    <row r="19740" ht="12.75" hidden="1"/>
    <row r="19741" ht="12.75" hidden="1"/>
    <row r="19742" ht="12.75" hidden="1"/>
    <row r="19743" ht="12.75" hidden="1"/>
    <row r="19744" ht="12.75" hidden="1"/>
    <row r="19745" ht="12.75" hidden="1"/>
    <row r="19746" ht="12.75" hidden="1"/>
    <row r="19747" ht="12.75" hidden="1"/>
    <row r="19748" ht="12.75" hidden="1"/>
    <row r="19749" ht="12.75" hidden="1"/>
    <row r="19750" ht="12.75" hidden="1"/>
    <row r="19751" ht="12.75" hidden="1"/>
    <row r="19752" ht="12.75" hidden="1"/>
    <row r="19753" ht="12.75" hidden="1"/>
    <row r="19754" ht="12.75" hidden="1"/>
    <row r="19755" ht="12.75" hidden="1"/>
    <row r="19756" ht="12.75" hidden="1"/>
    <row r="19757" ht="12.75" hidden="1"/>
    <row r="19758" ht="12.75" hidden="1"/>
    <row r="19759" ht="12.75" hidden="1"/>
    <row r="19760" ht="12.75" hidden="1"/>
    <row r="19761" ht="12.75" hidden="1"/>
    <row r="19762" ht="12.75" hidden="1"/>
    <row r="19763" ht="12.75" hidden="1"/>
    <row r="19764" ht="12.75" hidden="1"/>
    <row r="19765" ht="12.75" hidden="1"/>
    <row r="19766" ht="12.75" hidden="1"/>
    <row r="19767" ht="12.75" hidden="1"/>
    <row r="19768" ht="12.75" hidden="1"/>
    <row r="19769" ht="12.75" hidden="1"/>
    <row r="19770" ht="12.75" hidden="1"/>
    <row r="19771" ht="12.75" hidden="1"/>
    <row r="19772" ht="12.75" hidden="1"/>
    <row r="19773" ht="12.75" hidden="1"/>
    <row r="19774" ht="12.75" hidden="1"/>
    <row r="19775" ht="12.75" hidden="1"/>
    <row r="19776" ht="12.75" hidden="1"/>
    <row r="19777" ht="12.75" hidden="1"/>
    <row r="19778" ht="12.75" hidden="1"/>
    <row r="19779" ht="12.75" hidden="1"/>
    <row r="19780" ht="12.75" hidden="1"/>
    <row r="19781" ht="12.75" hidden="1"/>
    <row r="19782" ht="12.75" hidden="1"/>
    <row r="19783" ht="12.75" hidden="1"/>
    <row r="19784" ht="12.75" hidden="1"/>
    <row r="19785" ht="12.75" hidden="1"/>
    <row r="19786" ht="12.75" hidden="1"/>
    <row r="19787" ht="12.75" hidden="1"/>
    <row r="19788" ht="12.75" hidden="1"/>
    <row r="19789" ht="12.75" hidden="1"/>
    <row r="19790" ht="12.75" hidden="1"/>
    <row r="19791" ht="12.75" hidden="1"/>
    <row r="19792" ht="12.75" hidden="1"/>
    <row r="19793" ht="12.75" hidden="1"/>
    <row r="19794" ht="12.75" hidden="1"/>
    <row r="19795" ht="12.75" hidden="1"/>
    <row r="19796" ht="12.75" hidden="1"/>
    <row r="19797" ht="12.75" hidden="1"/>
    <row r="19798" ht="12.75" hidden="1"/>
    <row r="19799" ht="12.75" hidden="1"/>
    <row r="19800" ht="12.75" hidden="1"/>
    <row r="19801" ht="12.75" hidden="1"/>
    <row r="19802" ht="12.75" hidden="1"/>
    <row r="19803" ht="12.75" hidden="1"/>
    <row r="19804" ht="12.75" hidden="1"/>
    <row r="19805" ht="12.75" hidden="1"/>
    <row r="19806" ht="12.75" hidden="1"/>
    <row r="19807" ht="12.75" hidden="1"/>
    <row r="19808" ht="12.75" hidden="1"/>
    <row r="19809" ht="12.75" hidden="1"/>
    <row r="19810" ht="12.75" hidden="1"/>
    <row r="19811" ht="12.75" hidden="1"/>
    <row r="19812" ht="12.75" hidden="1"/>
    <row r="19813" ht="12.75" hidden="1"/>
    <row r="19814" ht="12.75" hidden="1"/>
    <row r="19815" ht="12.75" hidden="1"/>
    <row r="19816" ht="12.75" hidden="1"/>
    <row r="19817" ht="12.75" hidden="1"/>
    <row r="19818" ht="12.75" hidden="1"/>
    <row r="19819" ht="12.75" hidden="1"/>
    <row r="19820" ht="12.75" hidden="1"/>
    <row r="19821" ht="12.75" hidden="1"/>
    <row r="19822" ht="12.75" hidden="1"/>
    <row r="19823" ht="12.75" hidden="1"/>
    <row r="19824" ht="12.75" hidden="1"/>
    <row r="19825" ht="12.75" hidden="1"/>
    <row r="19826" ht="12.75" hidden="1"/>
    <row r="19827" ht="12.75" hidden="1"/>
    <row r="19828" ht="12.75" hidden="1"/>
    <row r="19829" ht="12.75" hidden="1"/>
    <row r="19830" ht="12.75" hidden="1"/>
    <row r="19831" ht="12.75" hidden="1"/>
    <row r="19832" ht="12.75" hidden="1"/>
    <row r="19833" ht="12.75" hidden="1"/>
    <row r="19834" ht="12.75" hidden="1"/>
    <row r="19835" ht="12.75" hidden="1"/>
    <row r="19836" ht="12.75" hidden="1"/>
    <row r="19837" ht="12.75" hidden="1"/>
    <row r="19838" ht="12.75" hidden="1"/>
    <row r="19839" ht="12.75" hidden="1"/>
    <row r="19840" ht="12.75" hidden="1"/>
    <row r="19841" ht="12.75" hidden="1"/>
    <row r="19842" ht="12.75" hidden="1"/>
    <row r="19843" ht="12.75" hidden="1"/>
    <row r="19844" ht="12.75" hidden="1"/>
    <row r="19845" ht="12.75" hidden="1"/>
    <row r="19846" ht="12.75" hidden="1"/>
    <row r="19847" ht="12.75" hidden="1"/>
    <row r="19848" ht="12.75" hidden="1"/>
    <row r="19849" ht="12.75" hidden="1"/>
    <row r="19850" ht="12.75" hidden="1"/>
    <row r="19851" ht="12.75" hidden="1"/>
    <row r="19852" ht="12.75" hidden="1"/>
    <row r="19853" ht="12.75" hidden="1"/>
    <row r="19854" ht="12.75" hidden="1"/>
    <row r="19855" ht="12.75" hidden="1"/>
    <row r="19856" ht="12.75" hidden="1"/>
    <row r="19857" ht="12.75" hidden="1"/>
    <row r="19858" ht="12.75" hidden="1"/>
    <row r="19859" ht="12.75" hidden="1"/>
    <row r="19860" ht="12.75" hidden="1"/>
    <row r="19861" ht="12.75" hidden="1"/>
    <row r="19862" ht="12.75" hidden="1"/>
    <row r="19863" ht="12.75" hidden="1"/>
    <row r="19864" ht="12.75" hidden="1"/>
    <row r="19865" ht="12.75" hidden="1"/>
    <row r="19866" ht="12.75" hidden="1"/>
    <row r="19867" ht="12.75" hidden="1"/>
    <row r="19868" ht="12.75" hidden="1"/>
    <row r="19869" ht="12.75" hidden="1"/>
    <row r="19870" ht="12.75" hidden="1"/>
    <row r="19871" ht="12.75" hidden="1"/>
    <row r="19872" ht="12.75" hidden="1"/>
    <row r="19873" ht="12.75" hidden="1"/>
    <row r="19874" ht="12.75" hidden="1"/>
    <row r="19875" ht="12.75" hidden="1"/>
    <row r="19876" ht="12.75" hidden="1"/>
    <row r="19877" ht="12.75" hidden="1"/>
    <row r="19878" ht="12.75" hidden="1"/>
    <row r="19879" ht="12.75" hidden="1"/>
    <row r="19880" ht="12.75" hidden="1"/>
    <row r="19881" ht="12.75" hidden="1"/>
    <row r="19882" ht="12.75" hidden="1"/>
    <row r="19883" ht="12.75" hidden="1"/>
    <row r="19884" ht="12.75" hidden="1"/>
    <row r="19885" ht="12.75" hidden="1"/>
    <row r="19886" ht="12.75" hidden="1"/>
    <row r="19887" ht="12.75" hidden="1"/>
    <row r="19888" ht="12.75" hidden="1"/>
    <row r="19889" ht="12.75" hidden="1"/>
    <row r="19890" ht="12.75" hidden="1"/>
    <row r="19891" ht="12.75" hidden="1"/>
    <row r="19892" ht="12.75" hidden="1"/>
    <row r="19893" ht="12.75" hidden="1"/>
    <row r="19894" ht="12.75" hidden="1"/>
    <row r="19895" ht="12.75" hidden="1"/>
    <row r="19896" ht="12.75" hidden="1"/>
    <row r="19897" ht="12.75" hidden="1"/>
    <row r="19898" ht="12.75" hidden="1"/>
    <row r="19899" ht="12.75" hidden="1"/>
    <row r="19900" ht="12.75" hidden="1"/>
    <row r="19901" ht="12.75" hidden="1"/>
    <row r="19902" ht="12.75" hidden="1"/>
    <row r="19903" ht="12.75" hidden="1"/>
    <row r="19904" ht="12.75" hidden="1"/>
    <row r="19905" ht="12.75" hidden="1"/>
    <row r="19906" ht="12.75" hidden="1"/>
    <row r="19907" ht="12.75" hidden="1"/>
    <row r="19908" ht="12.75" hidden="1"/>
    <row r="19909" ht="12.75" hidden="1"/>
    <row r="19910" ht="12.75" hidden="1"/>
    <row r="19911" ht="12.75" hidden="1"/>
    <row r="19912" ht="12.75" hidden="1"/>
    <row r="19913" ht="12.75" hidden="1"/>
    <row r="19914" ht="12.75" hidden="1"/>
    <row r="19915" ht="12.75" hidden="1"/>
    <row r="19916" ht="12.75" hidden="1"/>
    <row r="19917" ht="12.75" hidden="1"/>
    <row r="19918" ht="12.75" hidden="1"/>
    <row r="19919" ht="12.75" hidden="1"/>
    <row r="19920" ht="12.75" hidden="1"/>
    <row r="19921" ht="12.75" hidden="1"/>
    <row r="19922" ht="12.75" hidden="1"/>
    <row r="19923" ht="12.75" hidden="1"/>
    <row r="19924" ht="12.75" hidden="1"/>
    <row r="19925" ht="12.75" hidden="1"/>
    <row r="19926" ht="12.75" hidden="1"/>
    <row r="19927" ht="12.75" hidden="1"/>
    <row r="19928" ht="12.75" hidden="1"/>
    <row r="19929" ht="12.75" hidden="1"/>
    <row r="19930" ht="12.75" hidden="1"/>
    <row r="19931" ht="12.75" hidden="1"/>
    <row r="19932" ht="12.75" hidden="1"/>
    <row r="19933" ht="12.75" hidden="1"/>
    <row r="19934" ht="12.75" hidden="1"/>
    <row r="19935" ht="12.75" hidden="1"/>
    <row r="19936" ht="12.75" hidden="1"/>
    <row r="19937" ht="12.75" hidden="1"/>
    <row r="19938" ht="12.75" hidden="1"/>
    <row r="19939" ht="12.75" hidden="1"/>
    <row r="19940" ht="12.75" hidden="1"/>
    <row r="19941" ht="12.75" hidden="1"/>
    <row r="19942" ht="12.75" hidden="1"/>
    <row r="19943" ht="12.75" hidden="1"/>
    <row r="19944" ht="12.75" hidden="1"/>
    <row r="19945" ht="12.75" hidden="1"/>
    <row r="19946" ht="12.75" hidden="1"/>
    <row r="19947" ht="12.75" hidden="1"/>
    <row r="19948" ht="12.75" hidden="1"/>
    <row r="19949" ht="12.75" hidden="1"/>
    <row r="19950" ht="12.75" hidden="1"/>
    <row r="19951" ht="12.75" hidden="1"/>
    <row r="19952" ht="12.75" hidden="1"/>
    <row r="19953" ht="12.75" hidden="1"/>
    <row r="19954" ht="12.75" hidden="1"/>
    <row r="19955" ht="12.75" hidden="1"/>
    <row r="19956" ht="12.75" hidden="1"/>
    <row r="19957" ht="12.75" hidden="1"/>
    <row r="19958" ht="12.75" hidden="1"/>
    <row r="19959" ht="12.75" hidden="1"/>
    <row r="19960" ht="12.75" hidden="1"/>
    <row r="19961" ht="12.75" hidden="1"/>
    <row r="19962" ht="12.75" hidden="1"/>
    <row r="19963" ht="12.75" hidden="1"/>
    <row r="19964" ht="12.75" hidden="1"/>
    <row r="19965" ht="12.75" hidden="1"/>
    <row r="19966" ht="12.75" hidden="1"/>
    <row r="19967" ht="12.75" hidden="1"/>
    <row r="19968" ht="12.75" hidden="1"/>
    <row r="19969" ht="12.75" hidden="1"/>
    <row r="19970" ht="12.75" hidden="1"/>
    <row r="19971" ht="12.75" hidden="1"/>
    <row r="19972" ht="12.75" hidden="1"/>
    <row r="19973" ht="12.75" hidden="1"/>
    <row r="19974" ht="12.75" hidden="1"/>
    <row r="19975" ht="12.75" hidden="1"/>
    <row r="19976" ht="12.75" hidden="1"/>
    <row r="19977" ht="12.75" hidden="1"/>
    <row r="19978" ht="12.75" hidden="1"/>
    <row r="19979" ht="12.75" hidden="1"/>
    <row r="19980" ht="12.75" hidden="1"/>
    <row r="19981" ht="12.75" hidden="1"/>
    <row r="19982" ht="12.75" hidden="1"/>
    <row r="19983" ht="12.75" hidden="1"/>
    <row r="19984" ht="12.75" hidden="1"/>
    <row r="19985" ht="12.75" hidden="1"/>
    <row r="19986" ht="12.75" hidden="1"/>
    <row r="19987" ht="12.75" hidden="1"/>
    <row r="19988" ht="12.75" hidden="1"/>
    <row r="19989" ht="12.75" hidden="1"/>
    <row r="19990" ht="12.75" hidden="1"/>
    <row r="19991" ht="12.75" hidden="1"/>
    <row r="19992" ht="12.75" hidden="1"/>
    <row r="19993" ht="12.75" hidden="1"/>
    <row r="19994" ht="12.75" hidden="1"/>
    <row r="19995" ht="12.75" hidden="1"/>
    <row r="19996" ht="12.75" hidden="1"/>
    <row r="19997" ht="12.75" hidden="1"/>
    <row r="19998" ht="12.75" hidden="1"/>
    <row r="19999" ht="12.75" hidden="1"/>
    <row r="20000" ht="12.75" hidden="1"/>
    <row r="20001" ht="12.75" hidden="1"/>
    <row r="20002" ht="12.75" hidden="1"/>
    <row r="20003" ht="12.75" hidden="1"/>
    <row r="20004" ht="12.75" hidden="1"/>
    <row r="20005" ht="12.75" hidden="1"/>
    <row r="20006" ht="12.75" hidden="1"/>
    <row r="20007" ht="12.75" hidden="1"/>
    <row r="20008" ht="12.75" hidden="1"/>
    <row r="20009" ht="12.75" hidden="1"/>
    <row r="20010" ht="12.75" hidden="1"/>
    <row r="20011" ht="12.75" hidden="1"/>
    <row r="20012" ht="12.75" hidden="1"/>
    <row r="20013" ht="12.75" hidden="1"/>
    <row r="20014" ht="12.75" hidden="1"/>
    <row r="20015" ht="12.75" hidden="1"/>
    <row r="20016" ht="12.75" hidden="1"/>
    <row r="20017" ht="12.75" hidden="1"/>
    <row r="20018" ht="12.75" hidden="1"/>
    <row r="20019" ht="12.75" hidden="1"/>
    <row r="20020" ht="12.75" hidden="1"/>
    <row r="20021" ht="12.75" hidden="1"/>
    <row r="20022" ht="12.75" hidden="1"/>
    <row r="20023" ht="12.75" hidden="1"/>
    <row r="20024" ht="12.75" hidden="1"/>
    <row r="20025" ht="12.75" hidden="1"/>
    <row r="20026" ht="12.75" hidden="1"/>
    <row r="20027" ht="12.75" hidden="1"/>
    <row r="20028" ht="12.75" hidden="1"/>
    <row r="20029" ht="12.75" hidden="1"/>
    <row r="20030" ht="12.75" hidden="1"/>
    <row r="20031" ht="12.75" hidden="1"/>
    <row r="20032" ht="12.75" hidden="1"/>
    <row r="20033" ht="12.75" hidden="1"/>
    <row r="20034" ht="12.75" hidden="1"/>
    <row r="20035" ht="12.75" hidden="1"/>
    <row r="20036" ht="12.75" hidden="1"/>
    <row r="20037" ht="12.75" hidden="1"/>
    <row r="20038" ht="12.75" hidden="1"/>
    <row r="20039" ht="12.75" hidden="1"/>
    <row r="20040" ht="12.75" hidden="1"/>
    <row r="20041" ht="12.75" hidden="1"/>
    <row r="20042" ht="12.75" hidden="1"/>
    <row r="20043" ht="12.75" hidden="1"/>
    <row r="20044" ht="12.75" hidden="1"/>
    <row r="20045" ht="12.75" hidden="1"/>
    <row r="20046" ht="12.75" hidden="1"/>
    <row r="20047" ht="12.75" hidden="1"/>
    <row r="20048" ht="12.75" hidden="1"/>
    <row r="20049" ht="12.75" hidden="1"/>
    <row r="20050" ht="12.75" hidden="1"/>
    <row r="20051" ht="12.75" hidden="1"/>
    <row r="20052" ht="12.75" hidden="1"/>
    <row r="20053" ht="12.75" hidden="1"/>
    <row r="20054" ht="12.75" hidden="1"/>
    <row r="20055" ht="12.75" hidden="1"/>
    <row r="20056" ht="12.75" hidden="1"/>
    <row r="20057" ht="12.75" hidden="1"/>
    <row r="20058" ht="12.75" hidden="1"/>
    <row r="20059" ht="12.75" hidden="1"/>
    <row r="20060" ht="12.75" hidden="1"/>
    <row r="20061" ht="12.75" hidden="1"/>
    <row r="20062" ht="12.75" hidden="1"/>
    <row r="20063" ht="12.75" hidden="1"/>
    <row r="20064" ht="12.75" hidden="1"/>
    <row r="20065" ht="12.75" hidden="1"/>
    <row r="20066" ht="12.75" hidden="1"/>
    <row r="20067" ht="12.75" hidden="1"/>
    <row r="20068" ht="12.75" hidden="1"/>
    <row r="20069" ht="12.75" hidden="1"/>
    <row r="20070" ht="12.75" hidden="1"/>
    <row r="20071" ht="12.75" hidden="1"/>
    <row r="20072" ht="12.75" hidden="1"/>
    <row r="20073" ht="12.75" hidden="1"/>
    <row r="20074" ht="12.75" hidden="1"/>
    <row r="20075" ht="12.75" hidden="1"/>
    <row r="20076" ht="12.75" hidden="1"/>
    <row r="20077" ht="12.75" hidden="1"/>
    <row r="20078" ht="12.75" hidden="1"/>
    <row r="20079" ht="12.75" hidden="1"/>
    <row r="20080" ht="12.75" hidden="1"/>
    <row r="20081" ht="12.75" hidden="1"/>
    <row r="20082" ht="12.75" hidden="1"/>
    <row r="20083" ht="12.75" hidden="1"/>
    <row r="20084" ht="12.75" hidden="1"/>
    <row r="20085" ht="12.75" hidden="1"/>
    <row r="20086" ht="12.75" hidden="1"/>
    <row r="20087" ht="12.75" hidden="1"/>
    <row r="20088" ht="12.75" hidden="1"/>
    <row r="20089" ht="12.75" hidden="1"/>
    <row r="20090" ht="12.75" hidden="1"/>
    <row r="20091" ht="12.75" hidden="1"/>
    <row r="20092" ht="12.75" hidden="1"/>
    <row r="20093" ht="12.75" hidden="1"/>
    <row r="20094" ht="12.75" hidden="1"/>
    <row r="20095" ht="12.75" hidden="1"/>
    <row r="20096" ht="12.75" hidden="1"/>
    <row r="20097" ht="12.75" hidden="1"/>
    <row r="20098" ht="12.75" hidden="1"/>
    <row r="20099" ht="12.75" hidden="1"/>
    <row r="20100" ht="12.75" hidden="1"/>
    <row r="20101" ht="12.75" hidden="1"/>
    <row r="20102" ht="12.75" hidden="1"/>
    <row r="20103" ht="12.75" hidden="1"/>
    <row r="20104" ht="12.75" hidden="1"/>
    <row r="20105" ht="12.75" hidden="1"/>
    <row r="20106" ht="12.75" hidden="1"/>
    <row r="20107" ht="12.75" hidden="1"/>
    <row r="20108" ht="12.75" hidden="1"/>
    <row r="20109" ht="12.75" hidden="1"/>
    <row r="20110" ht="12.75" hidden="1"/>
    <row r="20111" ht="12.75" hidden="1"/>
    <row r="20112" ht="12.75" hidden="1"/>
    <row r="20113" ht="12.75" hidden="1"/>
    <row r="20114" ht="12.75" hidden="1"/>
    <row r="20115" ht="12.75" hidden="1"/>
    <row r="20116" ht="12.75" hidden="1"/>
    <row r="20117" ht="12.75" hidden="1"/>
    <row r="20118" ht="12.75" hidden="1"/>
    <row r="20119" ht="12.75" hidden="1"/>
    <row r="20120" ht="12.75" hidden="1"/>
    <row r="20121" ht="12.75" hidden="1"/>
    <row r="20122" ht="12.75" hidden="1"/>
    <row r="20123" ht="12.75" hidden="1"/>
    <row r="20124" ht="12.75" hidden="1"/>
    <row r="20125" ht="12.75" hidden="1"/>
    <row r="20126" ht="12.75" hidden="1"/>
    <row r="20127" ht="12.75" hidden="1"/>
    <row r="20128" ht="12.75" hidden="1"/>
    <row r="20129" ht="12.75" hidden="1"/>
    <row r="20130" ht="12.75" hidden="1"/>
    <row r="20131" ht="12.75" hidden="1"/>
    <row r="20132" ht="12.75" hidden="1"/>
    <row r="20133" ht="12.75" hidden="1"/>
    <row r="20134" ht="12.75" hidden="1"/>
    <row r="20135" ht="12.75" hidden="1"/>
    <row r="20136" ht="12.75" hidden="1"/>
    <row r="20137" ht="12.75" hidden="1"/>
    <row r="20138" ht="12.75" hidden="1"/>
    <row r="20139" ht="12.75" hidden="1"/>
    <row r="20140" ht="12.75" hidden="1"/>
    <row r="20141" ht="12.75" hidden="1"/>
    <row r="20142" ht="12.75" hidden="1"/>
    <row r="20143" ht="12.75" hidden="1"/>
    <row r="20144" ht="12.75" hidden="1"/>
    <row r="20145" ht="12.75" hidden="1"/>
    <row r="20146" ht="12.75" hidden="1"/>
    <row r="20147" ht="12.75" hidden="1"/>
    <row r="20148" ht="12.75" hidden="1"/>
    <row r="20149" ht="12.75" hidden="1"/>
    <row r="20150" ht="12.75" hidden="1"/>
    <row r="20151" ht="12.75" hidden="1"/>
    <row r="20152" ht="12.75" hidden="1"/>
    <row r="20153" ht="12.75" hidden="1"/>
    <row r="20154" ht="12.75" hidden="1"/>
    <row r="20155" ht="12.75" hidden="1"/>
    <row r="20156" ht="12.75" hidden="1"/>
    <row r="20157" ht="12.75" hidden="1"/>
    <row r="20158" ht="12.75" hidden="1"/>
    <row r="20159" ht="12.75" hidden="1"/>
    <row r="20160" ht="12.75" hidden="1"/>
    <row r="20161" ht="12.75" hidden="1"/>
    <row r="20162" ht="12.75" hidden="1"/>
    <row r="20163" ht="12.75" hidden="1"/>
    <row r="20164" ht="12.75" hidden="1"/>
    <row r="20165" ht="12.75" hidden="1"/>
    <row r="20166" ht="12.75" hidden="1"/>
    <row r="20167" ht="12.75" hidden="1"/>
    <row r="20168" ht="12.75" hidden="1"/>
    <row r="20169" ht="12.75" hidden="1"/>
    <row r="20170" ht="12.75" hidden="1"/>
    <row r="20171" ht="12.75" hidden="1"/>
    <row r="20172" ht="12.75" hidden="1"/>
    <row r="20173" ht="12.75" hidden="1"/>
    <row r="20174" ht="12.75" hidden="1"/>
    <row r="20175" ht="12.75" hidden="1"/>
    <row r="20176" ht="12.75" hidden="1"/>
    <row r="20177" ht="12.75" hidden="1"/>
    <row r="20178" ht="12.75" hidden="1"/>
    <row r="20179" ht="12.75" hidden="1"/>
    <row r="20180" ht="12.75" hidden="1"/>
    <row r="20181" ht="12.75" hidden="1"/>
    <row r="20182" ht="12.75" hidden="1"/>
    <row r="20183" ht="12.75" hidden="1"/>
    <row r="20184" ht="12.75" hidden="1"/>
    <row r="20185" ht="12.75" hidden="1"/>
    <row r="20186" ht="12.75" hidden="1"/>
    <row r="20187" ht="12.75" hidden="1"/>
    <row r="20188" ht="12.75" hidden="1"/>
    <row r="20189" ht="12.75" hidden="1"/>
    <row r="20190" ht="12.75" hidden="1"/>
    <row r="20191" ht="12.75" hidden="1"/>
    <row r="20192" ht="12.75" hidden="1"/>
    <row r="20193" ht="12.75" hidden="1"/>
    <row r="20194" ht="12.75" hidden="1"/>
    <row r="20195" ht="12.75" hidden="1"/>
    <row r="20196" ht="12.75" hidden="1"/>
    <row r="20197" ht="12.75" hidden="1"/>
    <row r="20198" ht="12.75" hidden="1"/>
    <row r="20199" ht="12.75" hidden="1"/>
    <row r="20200" ht="12.75" hidden="1"/>
    <row r="20201" ht="12.75" hidden="1"/>
    <row r="20202" ht="12.75" hidden="1"/>
    <row r="20203" ht="12.75" hidden="1"/>
    <row r="20204" ht="12.75" hidden="1"/>
    <row r="20205" ht="12.75" hidden="1"/>
    <row r="20206" ht="12.75" hidden="1"/>
    <row r="20207" ht="12.75" hidden="1"/>
    <row r="20208" ht="12.75" hidden="1"/>
    <row r="20209" ht="12.75" hidden="1"/>
    <row r="20210" ht="12.75" hidden="1"/>
    <row r="20211" ht="12.75" hidden="1"/>
    <row r="20212" ht="12.75" hidden="1"/>
    <row r="20213" ht="12.75" hidden="1"/>
    <row r="20214" ht="12.75" hidden="1"/>
    <row r="20215" ht="12.75" hidden="1"/>
    <row r="20216" ht="12.75" hidden="1"/>
    <row r="20217" ht="12.75" hidden="1"/>
    <row r="20218" ht="12.75" hidden="1"/>
    <row r="20219" ht="12.75" hidden="1"/>
    <row r="20220" ht="12.75" hidden="1"/>
    <row r="20221" ht="12.75" hidden="1"/>
    <row r="20222" ht="12.75" hidden="1"/>
    <row r="20223" ht="12.75" hidden="1"/>
    <row r="20224" ht="12.75" hidden="1"/>
    <row r="20225" ht="12.75" hidden="1"/>
    <row r="20226" ht="12.75" hidden="1"/>
    <row r="20227" ht="12.75" hidden="1"/>
    <row r="20228" ht="12.75" hidden="1"/>
    <row r="20229" ht="12.75" hidden="1"/>
    <row r="20230" ht="12.75" hidden="1"/>
    <row r="20231" ht="12.75" hidden="1"/>
    <row r="20232" ht="12.75" hidden="1"/>
    <row r="20233" ht="12.75" hidden="1"/>
    <row r="20234" ht="12.75" hidden="1"/>
    <row r="20235" ht="12.75" hidden="1"/>
    <row r="20236" ht="12.75" hidden="1"/>
    <row r="20237" ht="12.75" hidden="1"/>
    <row r="20238" ht="12.75" hidden="1"/>
    <row r="20239" ht="12.75" hidden="1"/>
    <row r="20240" ht="12.75" hidden="1"/>
    <row r="20241" ht="12.75" hidden="1"/>
    <row r="20242" ht="12.75" hidden="1"/>
    <row r="20243" ht="12.75" hidden="1"/>
    <row r="20244" ht="12.75" hidden="1"/>
    <row r="20245" ht="12.75" hidden="1"/>
    <row r="20246" ht="12.75" hidden="1"/>
    <row r="20247" ht="12.75" hidden="1"/>
    <row r="20248" ht="12.75" hidden="1"/>
    <row r="20249" ht="12.75" hidden="1"/>
    <row r="20250" ht="12.75" hidden="1"/>
    <row r="20251" ht="12.75" hidden="1"/>
    <row r="20252" ht="12.75" hidden="1"/>
    <row r="20253" ht="12.75" hidden="1"/>
    <row r="20254" ht="12.75" hidden="1"/>
    <row r="20255" ht="12.75" hidden="1"/>
    <row r="20256" ht="12.75" hidden="1"/>
    <row r="20257" ht="12.75" hidden="1"/>
    <row r="20258" ht="12.75" hidden="1"/>
    <row r="20259" ht="12.75" hidden="1"/>
    <row r="20260" ht="12.75" hidden="1"/>
    <row r="20261" ht="12.75" hidden="1"/>
    <row r="20262" ht="12.75" hidden="1"/>
    <row r="20263" ht="12.75" hidden="1"/>
    <row r="20264" ht="12.75" hidden="1"/>
    <row r="20265" ht="12.75" hidden="1"/>
    <row r="20266" ht="12.75" hidden="1"/>
    <row r="20267" ht="12.75" hidden="1"/>
    <row r="20268" ht="12.75" hidden="1"/>
    <row r="20269" ht="12.75" hidden="1"/>
    <row r="20270" ht="12.75" hidden="1"/>
    <row r="20271" ht="12.75" hidden="1"/>
    <row r="20272" ht="12.75" hidden="1"/>
    <row r="20273" ht="12.75" hidden="1"/>
    <row r="20274" ht="12.75" hidden="1"/>
    <row r="20275" ht="12.75" hidden="1"/>
    <row r="20276" ht="12.75" hidden="1"/>
    <row r="20277" ht="12.75" hidden="1"/>
    <row r="20278" ht="12.75" hidden="1"/>
    <row r="20279" ht="12.75" hidden="1"/>
    <row r="20280" ht="12.75" hidden="1"/>
    <row r="20281" ht="12.75" hidden="1"/>
    <row r="20282" ht="12.75" hidden="1"/>
    <row r="20283" ht="12.75" hidden="1"/>
    <row r="20284" ht="12.75" hidden="1"/>
    <row r="20285" ht="12.75" hidden="1"/>
    <row r="20286" ht="12.75" hidden="1"/>
    <row r="20287" ht="12.75" hidden="1"/>
    <row r="20288" ht="12.75" hidden="1"/>
    <row r="20289" ht="12.75" hidden="1"/>
    <row r="20290" ht="12.75" hidden="1"/>
    <row r="20291" ht="12.75" hidden="1"/>
    <row r="20292" ht="12.75" hidden="1"/>
    <row r="20293" ht="12.75" hidden="1"/>
    <row r="20294" ht="12.75" hidden="1"/>
    <row r="20295" ht="12.75" hidden="1"/>
    <row r="20296" ht="12.75" hidden="1"/>
    <row r="20297" ht="12.75" hidden="1"/>
    <row r="20298" ht="12.75" hidden="1"/>
    <row r="20299" ht="12.75" hidden="1"/>
    <row r="20300" ht="12.75" hidden="1"/>
    <row r="20301" ht="12.75" hidden="1"/>
    <row r="20302" ht="12.75" hidden="1"/>
    <row r="20303" ht="12.75" hidden="1"/>
    <row r="20304" ht="12.75" hidden="1"/>
    <row r="20305" ht="12.75" hidden="1"/>
    <row r="20306" ht="12.75" hidden="1"/>
    <row r="20307" ht="12.75" hidden="1"/>
    <row r="20308" ht="12.75" hidden="1"/>
    <row r="20309" ht="12.75" hidden="1"/>
    <row r="20310" ht="12.75" hidden="1"/>
    <row r="20311" ht="12.75" hidden="1"/>
    <row r="20312" ht="12.75" hidden="1"/>
    <row r="20313" ht="12.75" hidden="1"/>
    <row r="20314" ht="12.75" hidden="1"/>
    <row r="20315" ht="12.75" hidden="1"/>
    <row r="20316" ht="12.75" hidden="1"/>
    <row r="20317" ht="12.75" hidden="1"/>
    <row r="20318" ht="12.75" hidden="1"/>
    <row r="20319" ht="12.75" hidden="1"/>
    <row r="20320" ht="12.75" hidden="1"/>
    <row r="20321" ht="12.75" hidden="1"/>
    <row r="20322" ht="12.75" hidden="1"/>
    <row r="20323" ht="12.75" hidden="1"/>
    <row r="20324" ht="12.75" hidden="1"/>
    <row r="20325" ht="12.75" hidden="1"/>
    <row r="20326" ht="12.75" hidden="1"/>
    <row r="20327" ht="12.75" hidden="1"/>
    <row r="20328" ht="12.75" hidden="1"/>
    <row r="20329" ht="12.75" hidden="1"/>
    <row r="20330" ht="12.75" hidden="1"/>
    <row r="20331" ht="12.75" hidden="1"/>
    <row r="20332" ht="12.75" hidden="1"/>
    <row r="20333" ht="12.75" hidden="1"/>
    <row r="20334" ht="12.75" hidden="1"/>
    <row r="20335" ht="12.75" hidden="1"/>
    <row r="20336" ht="12.75" hidden="1"/>
    <row r="20337" ht="12.75" hidden="1"/>
    <row r="20338" ht="12.75" hidden="1"/>
    <row r="20339" ht="12.75" hidden="1"/>
    <row r="20340" ht="12.75" hidden="1"/>
    <row r="20341" ht="12.75" hidden="1"/>
    <row r="20342" ht="12.75" hidden="1"/>
    <row r="20343" ht="12.75" hidden="1"/>
    <row r="20344" ht="12.75" hidden="1"/>
    <row r="20345" ht="12.75" hidden="1"/>
    <row r="20346" ht="12.75" hidden="1"/>
    <row r="20347" ht="12.75" hidden="1"/>
    <row r="20348" ht="12.75" hidden="1"/>
    <row r="20349" ht="12.75" hidden="1"/>
    <row r="20350" ht="12.75" hidden="1"/>
    <row r="20351" ht="12.75" hidden="1"/>
    <row r="20352" ht="12.75" hidden="1"/>
    <row r="20353" ht="12.75" hidden="1"/>
    <row r="20354" ht="12.75" hidden="1"/>
    <row r="20355" ht="12.75" hidden="1"/>
    <row r="20356" ht="12.75" hidden="1"/>
    <row r="20357" ht="12.75" hidden="1"/>
    <row r="20358" ht="12.75" hidden="1"/>
    <row r="20359" ht="12.75" hidden="1"/>
    <row r="20360" ht="12.75" hidden="1"/>
    <row r="20361" ht="12.75" hidden="1"/>
    <row r="20362" ht="12.75" hidden="1"/>
    <row r="20363" ht="12.75" hidden="1"/>
    <row r="20364" ht="12.75" hidden="1"/>
    <row r="20365" ht="12.75" hidden="1"/>
    <row r="20366" ht="12.75" hidden="1"/>
    <row r="20367" ht="12.75" hidden="1"/>
    <row r="20368" ht="12.75" hidden="1"/>
    <row r="20369" ht="12.75" hidden="1"/>
    <row r="20370" ht="12.75" hidden="1"/>
    <row r="20371" ht="12.75" hidden="1"/>
    <row r="20372" ht="12.75" hidden="1"/>
    <row r="20373" ht="12.75" hidden="1"/>
    <row r="20374" ht="12.75" hidden="1"/>
    <row r="20375" ht="12.75" hidden="1"/>
    <row r="20376" ht="12.75" hidden="1"/>
    <row r="20377" ht="12.75" hidden="1"/>
    <row r="20378" ht="12.75" hidden="1"/>
    <row r="20379" ht="12.75" hidden="1"/>
    <row r="20380" ht="12.75" hidden="1"/>
    <row r="20381" ht="12.75" hidden="1"/>
    <row r="20382" ht="12.75" hidden="1"/>
    <row r="20383" ht="12.75" hidden="1"/>
    <row r="20384" ht="12.75" hidden="1"/>
    <row r="20385" ht="12.75" hidden="1"/>
    <row r="20386" ht="12.75" hidden="1"/>
    <row r="20387" ht="12.75" hidden="1"/>
    <row r="20388" ht="12.75" hidden="1"/>
    <row r="20389" ht="12.75" hidden="1"/>
    <row r="20390" ht="12.75" hidden="1"/>
    <row r="20391" ht="12.75" hidden="1"/>
    <row r="20392" ht="12.75" hidden="1"/>
    <row r="20393" ht="12.75" hidden="1"/>
    <row r="20394" ht="12.75" hidden="1"/>
    <row r="20395" ht="12.75" hidden="1"/>
    <row r="20396" ht="12.75" hidden="1"/>
    <row r="20397" ht="12.75" hidden="1"/>
    <row r="20398" ht="12.75" hidden="1"/>
    <row r="20399" ht="12.75" hidden="1"/>
    <row r="20400" ht="12.75" hidden="1"/>
    <row r="20401" ht="12.75" hidden="1"/>
    <row r="20402" ht="12.75" hidden="1"/>
    <row r="20403" ht="12.75" hidden="1"/>
    <row r="20404" ht="12.75" hidden="1"/>
    <row r="20405" ht="12.75" hidden="1"/>
    <row r="20406" ht="12.75" hidden="1"/>
    <row r="20407" ht="12.75" hidden="1"/>
    <row r="20408" ht="12.75" hidden="1"/>
    <row r="20409" ht="12.75" hidden="1"/>
    <row r="20410" ht="12.75" hidden="1"/>
    <row r="20411" ht="12.75" hidden="1"/>
    <row r="20412" ht="12.75" hidden="1"/>
    <row r="20413" ht="12.75" hidden="1"/>
    <row r="20414" ht="12.75" hidden="1"/>
    <row r="20415" ht="12.75" hidden="1"/>
    <row r="20416" ht="12.75" hidden="1"/>
    <row r="20417" ht="12.75" hidden="1"/>
    <row r="20418" ht="12.75" hidden="1"/>
    <row r="20419" ht="12.75" hidden="1"/>
    <row r="20420" ht="12.75" hidden="1"/>
    <row r="20421" ht="12.75" hidden="1"/>
    <row r="20422" ht="12.75" hidden="1"/>
    <row r="20423" ht="12.75" hidden="1"/>
    <row r="20424" ht="12.75" hidden="1"/>
    <row r="20425" ht="12.75" hidden="1"/>
    <row r="20426" ht="12.75" hidden="1"/>
    <row r="20427" ht="12.75" hidden="1"/>
    <row r="20428" ht="12.75" hidden="1"/>
    <row r="20429" ht="12.75" hidden="1"/>
    <row r="20430" ht="12.75" hidden="1"/>
    <row r="20431" ht="12.75" hidden="1"/>
    <row r="20432" ht="12.75" hidden="1"/>
    <row r="20433" ht="12.75" hidden="1"/>
    <row r="20434" ht="12.75" hidden="1"/>
    <row r="20435" ht="12.75" hidden="1"/>
    <row r="20436" ht="12.75" hidden="1"/>
    <row r="20437" ht="12.75" hidden="1"/>
    <row r="20438" ht="12.75" hidden="1"/>
    <row r="20439" ht="12.75" hidden="1"/>
    <row r="20440" ht="12.75" hidden="1"/>
    <row r="20441" ht="12.75" hidden="1"/>
    <row r="20442" ht="12.75" hidden="1"/>
    <row r="20443" ht="12.75" hidden="1"/>
    <row r="20444" ht="12.75" hidden="1"/>
    <row r="20445" ht="12.75" hidden="1"/>
    <row r="20446" ht="12.75" hidden="1"/>
    <row r="20447" ht="12.75" hidden="1"/>
    <row r="20448" ht="12.75" hidden="1"/>
    <row r="20449" ht="12.75" hidden="1"/>
    <row r="20450" ht="12.75" hidden="1"/>
    <row r="20451" ht="12.75" hidden="1"/>
    <row r="20452" ht="12.75" hidden="1"/>
    <row r="20453" ht="12.75" hidden="1"/>
    <row r="20454" ht="12.75" hidden="1"/>
    <row r="20455" ht="12.75" hidden="1"/>
    <row r="20456" ht="12.75" hidden="1"/>
    <row r="20457" ht="12.75" hidden="1"/>
    <row r="20458" ht="12.75" hidden="1"/>
    <row r="20459" ht="12.75" hidden="1"/>
    <row r="20460" ht="12.75" hidden="1"/>
    <row r="20461" ht="12.75" hidden="1"/>
    <row r="20462" ht="12.75" hidden="1"/>
    <row r="20463" ht="12.75" hidden="1"/>
    <row r="20464" ht="12.75" hidden="1"/>
    <row r="20465" ht="12.75" hidden="1"/>
    <row r="20466" ht="12.75" hidden="1"/>
    <row r="20467" ht="12.75" hidden="1"/>
    <row r="20468" ht="12.75" hidden="1"/>
    <row r="20469" ht="12.75" hidden="1"/>
    <row r="20470" ht="12.75" hidden="1"/>
    <row r="20471" ht="12.75" hidden="1"/>
    <row r="20472" ht="12.75" hidden="1"/>
    <row r="20473" ht="12.75" hidden="1"/>
    <row r="20474" ht="12.75" hidden="1"/>
    <row r="20475" ht="12.75" hidden="1"/>
    <row r="20476" ht="12.75" hidden="1"/>
    <row r="20477" ht="12.75" hidden="1"/>
    <row r="20478" ht="12.75" hidden="1"/>
    <row r="20479" ht="12.75" hidden="1"/>
    <row r="20480" ht="12.75" hidden="1"/>
    <row r="20481" ht="12.75" hidden="1"/>
    <row r="20482" ht="12.75" hidden="1"/>
    <row r="20483" ht="12.75" hidden="1"/>
    <row r="20484" ht="12.75" hidden="1"/>
    <row r="20485" ht="12.75" hidden="1"/>
    <row r="20486" ht="12.75" hidden="1"/>
    <row r="20487" ht="12.75" hidden="1"/>
    <row r="20488" ht="12.75" hidden="1"/>
    <row r="20489" ht="12.75" hidden="1"/>
    <row r="20490" ht="12.75" hidden="1"/>
    <row r="20491" ht="12.75" hidden="1"/>
    <row r="20492" ht="12.75" hidden="1"/>
    <row r="20493" ht="12.75" hidden="1"/>
    <row r="20494" ht="12.75" hidden="1"/>
    <row r="20495" ht="12.75" hidden="1"/>
    <row r="20496" ht="12.75" hidden="1"/>
    <row r="20497" ht="12.75" hidden="1"/>
    <row r="20498" ht="12.75" hidden="1"/>
    <row r="20499" ht="12.75" hidden="1"/>
    <row r="20500" ht="12.75" hidden="1"/>
    <row r="20501" ht="12.75" hidden="1"/>
    <row r="20502" ht="12.75" hidden="1"/>
    <row r="20503" ht="12.75" hidden="1"/>
    <row r="20504" ht="12.75" hidden="1"/>
    <row r="20505" ht="12.75" hidden="1"/>
    <row r="20506" ht="12.75" hidden="1"/>
    <row r="20507" ht="12.75" hidden="1"/>
    <row r="20508" ht="12.75" hidden="1"/>
    <row r="20509" ht="12.75" hidden="1"/>
    <row r="20510" ht="12.75" hidden="1"/>
    <row r="20511" ht="12.75" hidden="1"/>
    <row r="20512" ht="12.75" hidden="1"/>
    <row r="20513" ht="12.75" hidden="1"/>
    <row r="20514" ht="12.75" hidden="1"/>
    <row r="20515" ht="12.75" hidden="1"/>
    <row r="20516" ht="12.75" hidden="1"/>
    <row r="20517" ht="12.75" hidden="1"/>
    <row r="20518" ht="12.75" hidden="1"/>
    <row r="20519" ht="12.75" hidden="1"/>
    <row r="20520" ht="12.75" hidden="1"/>
    <row r="20521" ht="12.75" hidden="1"/>
    <row r="20522" ht="12.75" hidden="1"/>
    <row r="20523" ht="12.75" hidden="1"/>
    <row r="20524" ht="12.75" hidden="1"/>
    <row r="20525" ht="12.75" hidden="1"/>
    <row r="20526" ht="12.75" hidden="1"/>
    <row r="20527" ht="12.75" hidden="1"/>
    <row r="20528" ht="12.75" hidden="1"/>
    <row r="20529" ht="12.75" hidden="1"/>
    <row r="20530" ht="12.75" hidden="1"/>
    <row r="20531" ht="12.75" hidden="1"/>
    <row r="20532" ht="12.75" hidden="1"/>
    <row r="20533" ht="12.75" hidden="1"/>
    <row r="20534" ht="12.75" hidden="1"/>
    <row r="20535" ht="12.75" hidden="1"/>
    <row r="20536" ht="12.75" hidden="1"/>
    <row r="20537" ht="12.75" hidden="1"/>
    <row r="20538" ht="12.75" hidden="1"/>
    <row r="20539" ht="12.75" hidden="1"/>
    <row r="20540" ht="12.75" hidden="1"/>
    <row r="20541" ht="12.75" hidden="1"/>
    <row r="20542" ht="12.75" hidden="1"/>
    <row r="20543" ht="12.75" hidden="1"/>
    <row r="20544" ht="12.75" hidden="1"/>
    <row r="20545" ht="12.75" hidden="1"/>
    <row r="20546" ht="12.75" hidden="1"/>
    <row r="20547" ht="12.75" hidden="1"/>
    <row r="20548" ht="12.75" hidden="1"/>
    <row r="20549" ht="12.75" hidden="1"/>
    <row r="20550" ht="12.75" hidden="1"/>
    <row r="20551" ht="12.75" hidden="1"/>
    <row r="20552" ht="12.75" hidden="1"/>
    <row r="20553" ht="12.75" hidden="1"/>
    <row r="20554" ht="12.75" hidden="1"/>
    <row r="20555" ht="12.75" hidden="1"/>
    <row r="20556" ht="12.75" hidden="1"/>
    <row r="20557" ht="12.75" hidden="1"/>
    <row r="20558" ht="12.75" hidden="1"/>
    <row r="20559" ht="12.75" hidden="1"/>
    <row r="20560" ht="12.75" hidden="1"/>
    <row r="20561" ht="12.75" hidden="1"/>
    <row r="20562" ht="12.75" hidden="1"/>
    <row r="20563" ht="12.75" hidden="1"/>
    <row r="20564" ht="12.75" hidden="1"/>
    <row r="20565" ht="12.75" hidden="1"/>
    <row r="20566" ht="12.75" hidden="1"/>
    <row r="20567" ht="12.75" hidden="1"/>
    <row r="20568" ht="12.75" hidden="1"/>
    <row r="20569" ht="12.75" hidden="1"/>
    <row r="20570" ht="12.75" hidden="1"/>
    <row r="20571" ht="12.75" hidden="1"/>
    <row r="20572" ht="12.75" hidden="1"/>
    <row r="20573" ht="12.75" hidden="1"/>
    <row r="20574" ht="12.75" hidden="1"/>
    <row r="20575" ht="12.75" hidden="1"/>
    <row r="20576" ht="12.75" hidden="1"/>
    <row r="20577" ht="12.75" hidden="1"/>
    <row r="20578" ht="12.75" hidden="1"/>
    <row r="20579" ht="12.75" hidden="1"/>
    <row r="20580" ht="12.75" hidden="1"/>
    <row r="20581" ht="12.75" hidden="1"/>
    <row r="20582" ht="12.75" hidden="1"/>
    <row r="20583" ht="12.75" hidden="1"/>
    <row r="20584" ht="12.75" hidden="1"/>
    <row r="20585" ht="12.75" hidden="1"/>
    <row r="20586" ht="12.75" hidden="1"/>
    <row r="20587" ht="12.75" hidden="1"/>
    <row r="20588" ht="12.75" hidden="1"/>
    <row r="20589" ht="12.75" hidden="1"/>
    <row r="20590" ht="12.75" hidden="1"/>
    <row r="20591" ht="12.75" hidden="1"/>
    <row r="20592" ht="12.75" hidden="1"/>
    <row r="20593" ht="12.75" hidden="1"/>
    <row r="20594" ht="12.75" hidden="1"/>
    <row r="20595" ht="12.75" hidden="1"/>
    <row r="20596" ht="12.75" hidden="1"/>
    <row r="20597" ht="12.75" hidden="1"/>
    <row r="20598" ht="12.75" hidden="1"/>
    <row r="20599" ht="12.75" hidden="1"/>
    <row r="20600" ht="12.75" hidden="1"/>
    <row r="20601" ht="12.75" hidden="1"/>
    <row r="20602" ht="12.75" hidden="1"/>
    <row r="20603" ht="12.75" hidden="1"/>
    <row r="20604" ht="12.75" hidden="1"/>
    <row r="20605" ht="12.75" hidden="1"/>
    <row r="20606" ht="12.75" hidden="1"/>
    <row r="20607" ht="12.75" hidden="1"/>
    <row r="20608" ht="12.75" hidden="1"/>
    <row r="20609" ht="12.75" hidden="1"/>
    <row r="20610" ht="12.75" hidden="1"/>
    <row r="20611" ht="12.75" hidden="1"/>
    <row r="20612" ht="12.75" hidden="1"/>
    <row r="20613" ht="12.75" hidden="1"/>
    <row r="20614" ht="12.75" hidden="1"/>
    <row r="20615" ht="12.75" hidden="1"/>
    <row r="20616" ht="12.75" hidden="1"/>
    <row r="20617" ht="12.75" hidden="1"/>
    <row r="20618" ht="12.75" hidden="1"/>
    <row r="20619" ht="12.75" hidden="1"/>
    <row r="20620" ht="12.75" hidden="1"/>
    <row r="20621" ht="12.75" hidden="1"/>
    <row r="20622" ht="12.75" hidden="1"/>
    <row r="20623" ht="12.75" hidden="1"/>
    <row r="20624" ht="12.75" hidden="1"/>
    <row r="20625" ht="12.75" hidden="1"/>
    <row r="20626" ht="12.75" hidden="1"/>
    <row r="20627" ht="12.75" hidden="1"/>
    <row r="20628" ht="12.75" hidden="1"/>
    <row r="20629" ht="12.75" hidden="1"/>
    <row r="20630" ht="12.75" hidden="1"/>
    <row r="20631" ht="12.75" hidden="1"/>
    <row r="20632" ht="12.75" hidden="1"/>
    <row r="20633" ht="12.75" hidden="1"/>
    <row r="20634" ht="12.75" hidden="1"/>
    <row r="20635" ht="12.75" hidden="1"/>
    <row r="20636" ht="12.75" hidden="1"/>
    <row r="20637" ht="12.75" hidden="1"/>
    <row r="20638" ht="12.75" hidden="1"/>
    <row r="20639" ht="12.75" hidden="1"/>
    <row r="20640" ht="12.75" hidden="1"/>
    <row r="20641" ht="12.75" hidden="1"/>
    <row r="20642" ht="12.75" hidden="1"/>
    <row r="20643" ht="12.75" hidden="1"/>
    <row r="20644" ht="12.75" hidden="1"/>
    <row r="20645" ht="12.75" hidden="1"/>
    <row r="20646" ht="12.75" hidden="1"/>
    <row r="20647" ht="12.75" hidden="1"/>
    <row r="20648" ht="12.75" hidden="1"/>
    <row r="20649" ht="12.75" hidden="1"/>
    <row r="20650" ht="12.75" hidden="1"/>
    <row r="20651" ht="12.75" hidden="1"/>
    <row r="20652" ht="12.75" hidden="1"/>
    <row r="20653" ht="12.75" hidden="1"/>
    <row r="20654" ht="12.75" hidden="1"/>
    <row r="20655" ht="12.75" hidden="1"/>
    <row r="20656" ht="12.75" hidden="1"/>
    <row r="20657" ht="12.75" hidden="1"/>
    <row r="20658" ht="12.75" hidden="1"/>
    <row r="20659" ht="12.75" hidden="1"/>
    <row r="20660" ht="12.75" hidden="1"/>
    <row r="20661" ht="12.75" hidden="1"/>
    <row r="20662" ht="12.75" hidden="1"/>
    <row r="20663" ht="12.75" hidden="1"/>
    <row r="20664" ht="12.75" hidden="1"/>
    <row r="20665" ht="12.75" hidden="1"/>
    <row r="20666" ht="12.75" hidden="1"/>
    <row r="20667" ht="12.75" hidden="1"/>
    <row r="20668" ht="12.75" hidden="1"/>
    <row r="20669" ht="12.75" hidden="1"/>
    <row r="20670" ht="12.75" hidden="1"/>
    <row r="20671" ht="12.75" hidden="1"/>
    <row r="20672" ht="12.75" hidden="1"/>
    <row r="20673" ht="12.75" hidden="1"/>
    <row r="20674" ht="12.75" hidden="1"/>
    <row r="20675" ht="12.75" hidden="1"/>
    <row r="20676" ht="12.75" hidden="1"/>
    <row r="20677" ht="12.75" hidden="1"/>
    <row r="20678" ht="12.75" hidden="1"/>
    <row r="20679" ht="12.75" hidden="1"/>
    <row r="20680" ht="12.75" hidden="1"/>
    <row r="20681" ht="12.75" hidden="1"/>
    <row r="20682" ht="12.75" hidden="1"/>
    <row r="20683" ht="12.75" hidden="1"/>
    <row r="20684" ht="12.75" hidden="1"/>
    <row r="20685" ht="12.75" hidden="1"/>
    <row r="20686" ht="12.75" hidden="1"/>
    <row r="20687" ht="12.75" hidden="1"/>
    <row r="20688" ht="12.75" hidden="1"/>
    <row r="20689" ht="12.75" hidden="1"/>
    <row r="20690" ht="12.75" hidden="1"/>
    <row r="20691" ht="12.75" hidden="1"/>
    <row r="20692" ht="12.75" hidden="1"/>
    <row r="20693" ht="12.75" hidden="1"/>
    <row r="20694" ht="12.75" hidden="1"/>
    <row r="20695" ht="12.75" hidden="1"/>
    <row r="20696" ht="12.75" hidden="1"/>
    <row r="20697" ht="12.75" hidden="1"/>
    <row r="20698" ht="12.75" hidden="1"/>
    <row r="20699" ht="12.75" hidden="1"/>
    <row r="20700" ht="12.75" hidden="1"/>
    <row r="20701" ht="12.75" hidden="1"/>
    <row r="20702" ht="12.75" hidden="1"/>
    <row r="20703" ht="12.75" hidden="1"/>
    <row r="20704" ht="12.75" hidden="1"/>
    <row r="20705" ht="12.75" hidden="1"/>
    <row r="20706" ht="12.75" hidden="1"/>
    <row r="20707" ht="12.75" hidden="1"/>
    <row r="20708" ht="12.75" hidden="1"/>
    <row r="20709" ht="12.75" hidden="1"/>
    <row r="20710" ht="12.75" hidden="1"/>
    <row r="20711" ht="12.75" hidden="1"/>
    <row r="20712" ht="12.75" hidden="1"/>
    <row r="20713" ht="12.75" hidden="1"/>
    <row r="20714" ht="12.75" hidden="1"/>
    <row r="20715" ht="12.75" hidden="1"/>
    <row r="20716" ht="12.75" hidden="1"/>
    <row r="20717" ht="12.75" hidden="1"/>
    <row r="20718" ht="12.75" hidden="1"/>
    <row r="20719" ht="12.75" hidden="1"/>
    <row r="20720" ht="12.75" hidden="1"/>
    <row r="20721" ht="12.75" hidden="1"/>
    <row r="20722" ht="12.75" hidden="1"/>
    <row r="20723" ht="12.75" hidden="1"/>
    <row r="20724" ht="12.75" hidden="1"/>
    <row r="20725" ht="12.75" hidden="1"/>
    <row r="20726" ht="12.75" hidden="1"/>
    <row r="20727" ht="12.75" hidden="1"/>
    <row r="20728" ht="12.75" hidden="1"/>
    <row r="20729" ht="12.75" hidden="1"/>
    <row r="20730" ht="12.75" hidden="1"/>
    <row r="20731" ht="12.75" hidden="1"/>
    <row r="20732" ht="12.75" hidden="1"/>
    <row r="20733" ht="12.75" hidden="1"/>
    <row r="20734" ht="12.75" hidden="1"/>
    <row r="20735" ht="12.75" hidden="1"/>
    <row r="20736" ht="12.75" hidden="1"/>
    <row r="20737" ht="12.75" hidden="1"/>
    <row r="20738" ht="12.75" hidden="1"/>
    <row r="20739" ht="12.75" hidden="1"/>
    <row r="20740" ht="12.75" hidden="1"/>
    <row r="20741" ht="12.75" hidden="1"/>
    <row r="20742" ht="12.75" hidden="1"/>
    <row r="20743" ht="12.75" hidden="1"/>
    <row r="20744" ht="12.75" hidden="1"/>
    <row r="20745" ht="12.75" hidden="1"/>
    <row r="20746" ht="12.75" hidden="1"/>
    <row r="20747" ht="12.75" hidden="1"/>
    <row r="20748" ht="12.75" hidden="1"/>
    <row r="20749" ht="12.75" hidden="1"/>
    <row r="20750" ht="12.75" hidden="1"/>
    <row r="20751" ht="12.75" hidden="1"/>
    <row r="20752" ht="12.75" hidden="1"/>
    <row r="20753" ht="12.75" hidden="1"/>
    <row r="20754" ht="12.75" hidden="1"/>
    <row r="20755" ht="12.75" hidden="1"/>
    <row r="20756" ht="12.75" hidden="1"/>
    <row r="20757" ht="12.75" hidden="1"/>
    <row r="20758" ht="12.75" hidden="1"/>
    <row r="20759" ht="12.75" hidden="1"/>
    <row r="20760" ht="12.75" hidden="1"/>
    <row r="20761" ht="12.75" hidden="1"/>
    <row r="20762" ht="12.75" hidden="1"/>
    <row r="20763" ht="12.75" hidden="1"/>
    <row r="20764" ht="12.75" hidden="1"/>
    <row r="20765" ht="12.75" hidden="1"/>
    <row r="20766" ht="12.75" hidden="1"/>
    <row r="20767" ht="12.75" hidden="1"/>
    <row r="20768" ht="12.75" hidden="1"/>
    <row r="20769" ht="12.75" hidden="1"/>
    <row r="20770" ht="12.75" hidden="1"/>
    <row r="20771" ht="12.75" hidden="1"/>
    <row r="20772" ht="12.75" hidden="1"/>
    <row r="20773" ht="12.75" hidden="1"/>
    <row r="20774" ht="12.75" hidden="1"/>
    <row r="20775" ht="12.75" hidden="1"/>
    <row r="20776" ht="12.75" hidden="1"/>
    <row r="20777" ht="12.75" hidden="1"/>
    <row r="20778" ht="12.75" hidden="1"/>
    <row r="20779" ht="12.75" hidden="1"/>
    <row r="20780" ht="12.75" hidden="1"/>
    <row r="20781" ht="12.75" hidden="1"/>
    <row r="20782" ht="12.75" hidden="1"/>
    <row r="20783" ht="12.75" hidden="1"/>
    <row r="20784" ht="12.75" hidden="1"/>
    <row r="20785" ht="12.75" hidden="1"/>
    <row r="20786" ht="12.75" hidden="1"/>
    <row r="20787" ht="12.75" hidden="1"/>
    <row r="20788" ht="12.75" hidden="1"/>
    <row r="20789" ht="12.75" hidden="1"/>
    <row r="20790" ht="12.75" hidden="1"/>
    <row r="20791" ht="12.75" hidden="1"/>
    <row r="20792" ht="12.75" hidden="1"/>
    <row r="20793" ht="12.75" hidden="1"/>
    <row r="20794" ht="12.75" hidden="1"/>
    <row r="20795" ht="12.75" hidden="1"/>
    <row r="20796" ht="12.75" hidden="1"/>
    <row r="20797" ht="12.75" hidden="1"/>
    <row r="20798" ht="12.75" hidden="1"/>
    <row r="20799" ht="12.75" hidden="1"/>
    <row r="20800" ht="12.75" hidden="1"/>
    <row r="20801" ht="12.75" hidden="1"/>
    <row r="20802" ht="12.75" hidden="1"/>
    <row r="20803" ht="12.75" hidden="1"/>
    <row r="20804" ht="12.75" hidden="1"/>
    <row r="20805" ht="12.75" hidden="1"/>
    <row r="20806" ht="12.75" hidden="1"/>
    <row r="20807" ht="12.75" hidden="1"/>
    <row r="20808" ht="12.75" hidden="1"/>
    <row r="20809" ht="12.75" hidden="1"/>
    <row r="20810" ht="12.75" hidden="1"/>
    <row r="20811" ht="12.75" hidden="1"/>
    <row r="20812" ht="12.75" hidden="1"/>
    <row r="20813" ht="12.75" hidden="1"/>
    <row r="20814" ht="12.75" hidden="1"/>
    <row r="20815" ht="12.75" hidden="1"/>
    <row r="20816" ht="12.75" hidden="1"/>
    <row r="20817" ht="12.75" hidden="1"/>
    <row r="20818" ht="12.75" hidden="1"/>
    <row r="20819" ht="12.75" hidden="1"/>
    <row r="20820" ht="12.75" hidden="1"/>
    <row r="20821" ht="12.75" hidden="1"/>
    <row r="20822" ht="12.75" hidden="1"/>
    <row r="20823" ht="12.75" hidden="1"/>
    <row r="20824" ht="12.75" hidden="1"/>
    <row r="20825" ht="12.75" hidden="1"/>
    <row r="20826" ht="12.75" hidden="1"/>
    <row r="20827" ht="12.75" hidden="1"/>
    <row r="20828" ht="12.75" hidden="1"/>
    <row r="20829" ht="12.75" hidden="1"/>
    <row r="20830" ht="12.75" hidden="1"/>
    <row r="20831" ht="12.75" hidden="1"/>
    <row r="20832" ht="12.75" hidden="1"/>
    <row r="20833" ht="12.75" hidden="1"/>
    <row r="20834" ht="12.75" hidden="1"/>
    <row r="20835" ht="12.75" hidden="1"/>
    <row r="20836" ht="12.75" hidden="1"/>
    <row r="20837" ht="12.75" hidden="1"/>
    <row r="20838" ht="12.75" hidden="1"/>
    <row r="20839" ht="12.75" hidden="1"/>
    <row r="20840" ht="12.75" hidden="1"/>
    <row r="20841" ht="12.75" hidden="1"/>
    <row r="20842" ht="12.75" hidden="1"/>
    <row r="20843" ht="12.75" hidden="1"/>
    <row r="20844" ht="12.75" hidden="1"/>
    <row r="20845" ht="12.75" hidden="1"/>
    <row r="20846" ht="12.75" hidden="1"/>
    <row r="20847" ht="12.75" hidden="1"/>
    <row r="20848" ht="12.75" hidden="1"/>
    <row r="20849" ht="12.75" hidden="1"/>
    <row r="20850" ht="12.75" hidden="1"/>
    <row r="20851" ht="12.75" hidden="1"/>
    <row r="20852" ht="12.75" hidden="1"/>
    <row r="20853" ht="12.75" hidden="1"/>
    <row r="20854" ht="12.75" hidden="1"/>
    <row r="20855" ht="12.75" hidden="1"/>
    <row r="20856" ht="12.75" hidden="1"/>
    <row r="20857" ht="12.75" hidden="1"/>
    <row r="20858" ht="12.75" hidden="1"/>
    <row r="20859" ht="12.75" hidden="1"/>
    <row r="20860" ht="12.75" hidden="1"/>
    <row r="20861" ht="12.75" hidden="1"/>
    <row r="20862" ht="12.75" hidden="1"/>
    <row r="20863" ht="12.75" hidden="1"/>
    <row r="20864" ht="12.75" hidden="1"/>
    <row r="20865" ht="12.75" hidden="1"/>
    <row r="20866" ht="12.75" hidden="1"/>
    <row r="20867" ht="12.75" hidden="1"/>
    <row r="20868" ht="12.75" hidden="1"/>
    <row r="20869" ht="12.75" hidden="1"/>
    <row r="20870" ht="12.75" hidden="1"/>
    <row r="20871" ht="12.75" hidden="1"/>
    <row r="20872" ht="12.75" hidden="1"/>
    <row r="20873" ht="12.75" hidden="1"/>
    <row r="20874" ht="12.75" hidden="1"/>
    <row r="20875" ht="12.75" hidden="1"/>
    <row r="20876" ht="12.75" hidden="1"/>
    <row r="20877" ht="12.75" hidden="1"/>
    <row r="20878" ht="12.75" hidden="1"/>
    <row r="20879" ht="12.75" hidden="1"/>
    <row r="20880" ht="12.75" hidden="1"/>
    <row r="20881" ht="12.75" hidden="1"/>
    <row r="20882" ht="12.75" hidden="1"/>
    <row r="20883" ht="12.75" hidden="1"/>
    <row r="20884" ht="12.75" hidden="1"/>
    <row r="20885" ht="12.75" hidden="1"/>
    <row r="20886" ht="12.75" hidden="1"/>
    <row r="20887" ht="12.75" hidden="1"/>
    <row r="20888" ht="12.75" hidden="1"/>
    <row r="20889" ht="12.75" hidden="1"/>
    <row r="20890" ht="12.75" hidden="1"/>
    <row r="20891" ht="12.75" hidden="1"/>
    <row r="20892" ht="12.75" hidden="1"/>
    <row r="20893" ht="12.75" hidden="1"/>
    <row r="20894" ht="12.75" hidden="1"/>
    <row r="20895" ht="12.75" hidden="1"/>
    <row r="20896" ht="12.75" hidden="1"/>
    <row r="20897" ht="12.75" hidden="1"/>
    <row r="20898" ht="12.75" hidden="1"/>
    <row r="20899" ht="12.75" hidden="1"/>
    <row r="20900" ht="12.75" hidden="1"/>
    <row r="20901" ht="12.75" hidden="1"/>
    <row r="20902" ht="12.75" hidden="1"/>
    <row r="20903" ht="12.75" hidden="1"/>
    <row r="20904" ht="12.75" hidden="1"/>
    <row r="20905" ht="12.75" hidden="1"/>
    <row r="20906" ht="12.75" hidden="1"/>
    <row r="20907" ht="12.75" hidden="1"/>
    <row r="20908" ht="12.75" hidden="1"/>
    <row r="20909" ht="12.75" hidden="1"/>
    <row r="20910" ht="12.75" hidden="1"/>
    <row r="20911" ht="12.75" hidden="1"/>
    <row r="20912" ht="12.75" hidden="1"/>
    <row r="20913" ht="12.75" hidden="1"/>
    <row r="20914" ht="12.75" hidden="1"/>
    <row r="20915" ht="12.75" hidden="1"/>
    <row r="20916" ht="12.75" hidden="1"/>
    <row r="20917" ht="12.75" hidden="1"/>
    <row r="20918" ht="12.75" hidden="1"/>
    <row r="20919" ht="12.75" hidden="1"/>
    <row r="20920" ht="12.75" hidden="1"/>
    <row r="20921" ht="12.75" hidden="1"/>
    <row r="20922" ht="12.75" hidden="1"/>
    <row r="20923" ht="12.75" hidden="1"/>
    <row r="20924" ht="12.75" hidden="1"/>
    <row r="20925" ht="12.75" hidden="1"/>
    <row r="20926" ht="12.75" hidden="1"/>
    <row r="20927" ht="12.75" hidden="1"/>
    <row r="20928" ht="12.75" hidden="1"/>
    <row r="20929" ht="12.75" hidden="1"/>
    <row r="20930" ht="12.75" hidden="1"/>
    <row r="20931" ht="12.75" hidden="1"/>
    <row r="20932" ht="12.75" hidden="1"/>
    <row r="20933" ht="12.75" hidden="1"/>
    <row r="20934" ht="12.75" hidden="1"/>
    <row r="20935" ht="12.75" hidden="1"/>
    <row r="20936" ht="12.75" hidden="1"/>
    <row r="20937" ht="12.75" hidden="1"/>
    <row r="20938" ht="12.75" hidden="1"/>
    <row r="20939" ht="12.75" hidden="1"/>
    <row r="20940" ht="12.75" hidden="1"/>
    <row r="20941" ht="12.75" hidden="1"/>
    <row r="20942" ht="12.75" hidden="1"/>
    <row r="20943" ht="12.75" hidden="1"/>
    <row r="20944" ht="12.75" hidden="1"/>
    <row r="20945" ht="12.75" hidden="1"/>
    <row r="20946" ht="12.75" hidden="1"/>
    <row r="20947" ht="12.75" hidden="1"/>
    <row r="20948" ht="12.75" hidden="1"/>
    <row r="20949" ht="12.75" hidden="1"/>
    <row r="20950" ht="12.75" hidden="1"/>
    <row r="20951" ht="12.75" hidden="1"/>
    <row r="20952" ht="12.75" hidden="1"/>
    <row r="20953" ht="12.75" hidden="1"/>
    <row r="20954" ht="12.75" hidden="1"/>
    <row r="20955" ht="12.75" hidden="1"/>
    <row r="20956" ht="12.75" hidden="1"/>
    <row r="20957" ht="12.75" hidden="1"/>
    <row r="20958" ht="12.75" hidden="1"/>
    <row r="20959" ht="12.75" hidden="1"/>
    <row r="20960" ht="12.75" hidden="1"/>
    <row r="20961" ht="12.75" hidden="1"/>
    <row r="20962" ht="12.75" hidden="1"/>
    <row r="20963" ht="12.75" hidden="1"/>
    <row r="20964" ht="12.75" hidden="1"/>
    <row r="20965" ht="12.75" hidden="1"/>
    <row r="20966" ht="12.75" hidden="1"/>
    <row r="20967" ht="12.75" hidden="1"/>
    <row r="20968" ht="12.75" hidden="1"/>
    <row r="20969" ht="12.75" hidden="1"/>
    <row r="20970" ht="12.75" hidden="1"/>
    <row r="20971" ht="12.75" hidden="1"/>
    <row r="20972" ht="12.75" hidden="1"/>
    <row r="20973" ht="12.75" hidden="1"/>
    <row r="20974" ht="12.75" hidden="1"/>
    <row r="20975" ht="12.75" hidden="1"/>
    <row r="20976" ht="12.75" hidden="1"/>
    <row r="20977" ht="12.75" hidden="1"/>
    <row r="20978" ht="12.75" hidden="1"/>
    <row r="20979" ht="12.75" hidden="1"/>
    <row r="20980" ht="12.75" hidden="1"/>
    <row r="20981" ht="12.75" hidden="1"/>
    <row r="20982" ht="12.75" hidden="1"/>
    <row r="20983" ht="12.75" hidden="1"/>
    <row r="20984" ht="12.75" hidden="1"/>
    <row r="20985" ht="12.75" hidden="1"/>
    <row r="20986" ht="12.75" hidden="1"/>
    <row r="20987" ht="12.75" hidden="1"/>
    <row r="20988" ht="12.75" hidden="1"/>
    <row r="20989" ht="12.75" hidden="1"/>
    <row r="20990" ht="12.75" hidden="1"/>
    <row r="20991" ht="12.75" hidden="1"/>
    <row r="20992" ht="12.75" hidden="1"/>
    <row r="20993" ht="12.75" hidden="1"/>
    <row r="20994" ht="12.75" hidden="1"/>
    <row r="20995" ht="12.75" hidden="1"/>
    <row r="20996" ht="12.75" hidden="1"/>
    <row r="20997" ht="12.75" hidden="1"/>
    <row r="20998" ht="12.75" hidden="1"/>
    <row r="20999" ht="12.75" hidden="1"/>
    <row r="21000" ht="12.75" hidden="1"/>
    <row r="21001" ht="12.75" hidden="1"/>
    <row r="21002" ht="12.75" hidden="1"/>
    <row r="21003" ht="12.75" hidden="1"/>
    <row r="21004" ht="12.75" hidden="1"/>
    <row r="21005" ht="12.75" hidden="1"/>
    <row r="21006" ht="12.75" hidden="1"/>
    <row r="21007" ht="12.75" hidden="1"/>
    <row r="21008" ht="12.75" hidden="1"/>
    <row r="21009" ht="12.75" hidden="1"/>
    <row r="21010" ht="12.75" hidden="1"/>
    <row r="21011" ht="12.75" hidden="1"/>
    <row r="21012" ht="12.75" hidden="1"/>
    <row r="21013" ht="12.75" hidden="1"/>
    <row r="21014" ht="12.75" hidden="1"/>
    <row r="21015" ht="12.75" hidden="1"/>
    <row r="21016" ht="12.75" hidden="1"/>
    <row r="21017" ht="12.75" hidden="1"/>
    <row r="21018" ht="12.75" hidden="1"/>
    <row r="21019" ht="12.75" hidden="1"/>
    <row r="21020" ht="12.75" hidden="1"/>
    <row r="21021" ht="12.75" hidden="1"/>
    <row r="21022" ht="12.75" hidden="1"/>
    <row r="21023" ht="12.75" hidden="1"/>
    <row r="21024" ht="12.75" hidden="1"/>
    <row r="21025" ht="12.75" hidden="1"/>
    <row r="21026" ht="12.75" hidden="1"/>
    <row r="21027" ht="12.75" hidden="1"/>
    <row r="21028" ht="12.75" hidden="1"/>
    <row r="21029" ht="12.75" hidden="1"/>
    <row r="21030" ht="12.75" hidden="1"/>
    <row r="21031" ht="12.75" hidden="1"/>
    <row r="21032" ht="12.75" hidden="1"/>
    <row r="21033" ht="12.75" hidden="1"/>
    <row r="21034" ht="12.75" hidden="1"/>
    <row r="21035" ht="12.75" hidden="1"/>
    <row r="21036" ht="12.75" hidden="1"/>
    <row r="21037" ht="12.75" hidden="1"/>
    <row r="21038" ht="12.75" hidden="1"/>
    <row r="21039" ht="12.75" hidden="1"/>
    <row r="21040" ht="12.75" hidden="1"/>
    <row r="21041" ht="12.75" hidden="1"/>
    <row r="21042" ht="12.75" hidden="1"/>
    <row r="21043" ht="12.75" hidden="1"/>
    <row r="21044" ht="12.75" hidden="1"/>
    <row r="21045" ht="12.75" hidden="1"/>
    <row r="21046" ht="12.75" hidden="1"/>
    <row r="21047" ht="12.75" hidden="1"/>
    <row r="21048" ht="12.75" hidden="1"/>
    <row r="21049" ht="12.75" hidden="1"/>
    <row r="21050" ht="12.75" hidden="1"/>
    <row r="21051" ht="12.75" hidden="1"/>
    <row r="21052" ht="12.75" hidden="1"/>
    <row r="21053" ht="12.75" hidden="1"/>
    <row r="21054" ht="12.75" hidden="1"/>
    <row r="21055" ht="12.75" hidden="1"/>
    <row r="21056" ht="12.75" hidden="1"/>
    <row r="21057" ht="12.75" hidden="1"/>
    <row r="21058" ht="12.75" hidden="1"/>
    <row r="21059" ht="12.75" hidden="1"/>
    <row r="21060" ht="12.75" hidden="1"/>
    <row r="21061" ht="12.75" hidden="1"/>
    <row r="21062" ht="12.75" hidden="1"/>
    <row r="21063" ht="12.75" hidden="1"/>
    <row r="21064" ht="12.75" hidden="1"/>
    <row r="21065" ht="12.75" hidden="1"/>
    <row r="21066" ht="12.75" hidden="1"/>
    <row r="21067" ht="12.75" hidden="1"/>
    <row r="21068" ht="12.75" hidden="1"/>
    <row r="21069" ht="12.75" hidden="1"/>
    <row r="21070" ht="12.75" hidden="1"/>
    <row r="21071" ht="12.75" hidden="1"/>
    <row r="21072" ht="12.75" hidden="1"/>
    <row r="21073" ht="12.75" hidden="1"/>
    <row r="21074" ht="12.75" hidden="1"/>
    <row r="21075" ht="12.75" hidden="1"/>
    <row r="21076" ht="12.75" hidden="1"/>
    <row r="21077" ht="12.75" hidden="1"/>
    <row r="21078" ht="12.75" hidden="1"/>
    <row r="21079" ht="12.75" hidden="1"/>
    <row r="21080" ht="12.75" hidden="1"/>
    <row r="21081" ht="12.75" hidden="1"/>
    <row r="21082" ht="12.75" hidden="1"/>
    <row r="21083" ht="12.75" hidden="1"/>
    <row r="21084" ht="12.75" hidden="1"/>
    <row r="21085" ht="12.75" hidden="1"/>
    <row r="21086" ht="12.75" hidden="1"/>
    <row r="21087" ht="12.75" hidden="1"/>
    <row r="21088" ht="12.75" hidden="1"/>
    <row r="21089" ht="12.75" hidden="1"/>
    <row r="21090" ht="12.75" hidden="1"/>
    <row r="21091" ht="12.75" hidden="1"/>
    <row r="21092" ht="12.75" hidden="1"/>
    <row r="21093" ht="12.75" hidden="1"/>
    <row r="21094" ht="12.75" hidden="1"/>
    <row r="21095" ht="12.75" hidden="1"/>
    <row r="21096" ht="12.75" hidden="1"/>
    <row r="21097" ht="12.75" hidden="1"/>
    <row r="21098" ht="12.75" hidden="1"/>
    <row r="21099" ht="12.75" hidden="1"/>
    <row r="21100" ht="12.75" hidden="1"/>
    <row r="21101" ht="12.75" hidden="1"/>
    <row r="21102" ht="12.75" hidden="1"/>
    <row r="21103" ht="12.75" hidden="1"/>
    <row r="21104" ht="12.75" hidden="1"/>
    <row r="21105" ht="12.75" hidden="1"/>
    <row r="21106" ht="12.75" hidden="1"/>
    <row r="21107" ht="12.75" hidden="1"/>
    <row r="21108" ht="12.75" hidden="1"/>
    <row r="21109" ht="12.75" hidden="1"/>
    <row r="21110" ht="12.75" hidden="1"/>
    <row r="21111" ht="12.75" hidden="1"/>
    <row r="21112" ht="12.75" hidden="1"/>
    <row r="21113" ht="12.75" hidden="1"/>
    <row r="21114" ht="12.75" hidden="1"/>
    <row r="21115" ht="12.75" hidden="1"/>
    <row r="21116" ht="12.75" hidden="1"/>
    <row r="21117" ht="12.75" hidden="1"/>
    <row r="21118" ht="12.75" hidden="1"/>
    <row r="21119" ht="12.75" hidden="1"/>
    <row r="21120" ht="12.75" hidden="1"/>
    <row r="21121" ht="12.75" hidden="1"/>
    <row r="21122" ht="12.75" hidden="1"/>
    <row r="21123" ht="12.75" hidden="1"/>
    <row r="21124" ht="12.75" hidden="1"/>
    <row r="21125" ht="12.75" hidden="1"/>
    <row r="21126" ht="12.75" hidden="1"/>
    <row r="21127" ht="12.75" hidden="1"/>
    <row r="21128" ht="12.75" hidden="1"/>
    <row r="21129" ht="12.75" hidden="1"/>
    <row r="21130" ht="12.75" hidden="1"/>
    <row r="21131" ht="12.75" hidden="1"/>
    <row r="21132" ht="12.75" hidden="1"/>
    <row r="21133" ht="12.75" hidden="1"/>
    <row r="21134" ht="12.75" hidden="1"/>
    <row r="21135" ht="12.75" hidden="1"/>
    <row r="21136" ht="12.75" hidden="1"/>
    <row r="21137" ht="12.75" hidden="1"/>
    <row r="21138" ht="12.75" hidden="1"/>
    <row r="21139" ht="12.75" hidden="1"/>
    <row r="21140" ht="12.75" hidden="1"/>
    <row r="21141" ht="12.75" hidden="1"/>
    <row r="21142" ht="12.75" hidden="1"/>
    <row r="21143" ht="12.75" hidden="1"/>
    <row r="21144" ht="12.75" hidden="1"/>
    <row r="21145" ht="12.75" hidden="1"/>
    <row r="21146" ht="12.75" hidden="1"/>
    <row r="21147" ht="12.75" hidden="1"/>
    <row r="21148" ht="12.75" hidden="1"/>
    <row r="21149" ht="12.75" hidden="1"/>
    <row r="21150" ht="12.75" hidden="1"/>
    <row r="21151" ht="12.75" hidden="1"/>
    <row r="21152" ht="12.75" hidden="1"/>
    <row r="21153" ht="12.75" hidden="1"/>
    <row r="21154" ht="12.75" hidden="1"/>
    <row r="21155" ht="12.75" hidden="1"/>
    <row r="21156" ht="12.75" hidden="1"/>
    <row r="21157" ht="12.75" hidden="1"/>
    <row r="21158" ht="12.75" hidden="1"/>
    <row r="21159" ht="12.75" hidden="1"/>
    <row r="21160" ht="12.75" hidden="1"/>
    <row r="21161" ht="12.75" hidden="1"/>
    <row r="21162" ht="12.75" hidden="1"/>
    <row r="21163" ht="12.75" hidden="1"/>
    <row r="21164" ht="12.75" hidden="1"/>
    <row r="21165" ht="12.75" hidden="1"/>
    <row r="21166" ht="12.75" hidden="1"/>
    <row r="21167" ht="12.75" hidden="1"/>
    <row r="21168" ht="12.75" hidden="1"/>
    <row r="21169" ht="12.75" hidden="1"/>
    <row r="21170" ht="12.75" hidden="1"/>
    <row r="21171" ht="12.75" hidden="1"/>
    <row r="21172" ht="12.75" hidden="1"/>
    <row r="21173" ht="12.75" hidden="1"/>
    <row r="21174" ht="12.75" hidden="1"/>
    <row r="21175" ht="12.75" hidden="1"/>
    <row r="21176" ht="12.75" hidden="1"/>
    <row r="21177" ht="12.75" hidden="1"/>
    <row r="21178" ht="12.75" hidden="1"/>
    <row r="21179" ht="12.75" hidden="1"/>
    <row r="21180" ht="12.75" hidden="1"/>
    <row r="21181" ht="12.75" hidden="1"/>
    <row r="21182" ht="12.75" hidden="1"/>
    <row r="21183" ht="12.75" hidden="1"/>
    <row r="21184" ht="12.75" hidden="1"/>
    <row r="21185" ht="12.75" hidden="1"/>
    <row r="21186" ht="12.75" hidden="1"/>
    <row r="21187" ht="12.75" hidden="1"/>
    <row r="21188" ht="12.75" hidden="1"/>
    <row r="21189" ht="12.75" hidden="1"/>
    <row r="21190" ht="12.75" hidden="1"/>
    <row r="21191" ht="12.75" hidden="1"/>
    <row r="21192" ht="12.75" hidden="1"/>
    <row r="21193" ht="12.75" hidden="1"/>
    <row r="21194" ht="12.75" hidden="1"/>
    <row r="21195" ht="12.75" hidden="1"/>
    <row r="21196" ht="12.75" hidden="1"/>
    <row r="21197" ht="12.75" hidden="1"/>
    <row r="21198" ht="12.75" hidden="1"/>
    <row r="21199" ht="12.75" hidden="1"/>
    <row r="21200" ht="12.75" hidden="1"/>
    <row r="21201" ht="12.75" hidden="1"/>
    <row r="21202" ht="12.75" hidden="1"/>
    <row r="21203" ht="12.75" hidden="1"/>
    <row r="21204" ht="12.75" hidden="1"/>
    <row r="21205" ht="12.75" hidden="1"/>
    <row r="21206" ht="12.75" hidden="1"/>
    <row r="21207" ht="12.75" hidden="1"/>
    <row r="21208" ht="12.75" hidden="1"/>
    <row r="21209" ht="12.75" hidden="1"/>
    <row r="21210" ht="12.75" hidden="1"/>
    <row r="21211" ht="12.75" hidden="1"/>
    <row r="21212" ht="12.75" hidden="1"/>
    <row r="21213" ht="12.75" hidden="1"/>
    <row r="21214" ht="12.75" hidden="1"/>
    <row r="21215" ht="12.75" hidden="1"/>
    <row r="21216" ht="12.75" hidden="1"/>
    <row r="21217" ht="12.75" hidden="1"/>
    <row r="21218" ht="12.75" hidden="1"/>
    <row r="21219" ht="12.75" hidden="1"/>
    <row r="21220" ht="12.75" hidden="1"/>
    <row r="21221" ht="12.75" hidden="1"/>
    <row r="21222" ht="12.75" hidden="1"/>
    <row r="21223" ht="12.75" hidden="1"/>
    <row r="21224" ht="12.75" hidden="1"/>
    <row r="21225" ht="12.75" hidden="1"/>
    <row r="21226" ht="12.75" hidden="1"/>
    <row r="21227" ht="12.75" hidden="1"/>
    <row r="21228" ht="12.75" hidden="1"/>
    <row r="21229" ht="12.75" hidden="1"/>
    <row r="21230" ht="12.75" hidden="1"/>
    <row r="21231" ht="12.75" hidden="1"/>
    <row r="21232" ht="12.75" hidden="1"/>
    <row r="21233" ht="12.75" hidden="1"/>
    <row r="21234" ht="12.75" hidden="1"/>
    <row r="21235" ht="12.75" hidden="1"/>
    <row r="21236" ht="12.75" hidden="1"/>
    <row r="21237" ht="12.75" hidden="1"/>
    <row r="21238" ht="12.75" hidden="1"/>
    <row r="21239" ht="12.75" hidden="1"/>
    <row r="21240" ht="12.75" hidden="1"/>
    <row r="21241" ht="12.75" hidden="1"/>
    <row r="21242" ht="12.75" hidden="1"/>
    <row r="21243" ht="12.75" hidden="1"/>
    <row r="21244" ht="12.75" hidden="1"/>
    <row r="21245" ht="12.75" hidden="1"/>
    <row r="21246" ht="12.75" hidden="1"/>
    <row r="21247" ht="12.75" hidden="1"/>
    <row r="21248" ht="12.75" hidden="1"/>
    <row r="21249" ht="12.75" hidden="1"/>
    <row r="21250" ht="12.75" hidden="1"/>
    <row r="21251" ht="12.75" hidden="1"/>
    <row r="21252" ht="12.75" hidden="1"/>
    <row r="21253" ht="12.75" hidden="1"/>
    <row r="21254" ht="12.75" hidden="1"/>
    <row r="21255" ht="12.75" hidden="1"/>
    <row r="21256" ht="12.75" hidden="1"/>
    <row r="21257" ht="12.75" hidden="1"/>
    <row r="21258" ht="12.75" hidden="1"/>
    <row r="21259" ht="12.75" hidden="1"/>
    <row r="21260" ht="12.75" hidden="1"/>
    <row r="21261" ht="12.75" hidden="1"/>
    <row r="21262" ht="12.75" hidden="1"/>
    <row r="21263" ht="12.75" hidden="1"/>
    <row r="21264" ht="12.75" hidden="1"/>
    <row r="21265" ht="12.75" hidden="1"/>
    <row r="21266" ht="12.75" hidden="1"/>
    <row r="21267" ht="12.75" hidden="1"/>
    <row r="21268" ht="12.75" hidden="1"/>
    <row r="21269" ht="12.75" hidden="1"/>
    <row r="21270" ht="12.75" hidden="1"/>
    <row r="21271" ht="12.75" hidden="1"/>
    <row r="21272" ht="12.75" hidden="1"/>
    <row r="21273" ht="12.75" hidden="1"/>
    <row r="21274" ht="12.75" hidden="1"/>
    <row r="21275" ht="12.75" hidden="1"/>
    <row r="21276" ht="12.75" hidden="1"/>
    <row r="21277" ht="12.75" hidden="1"/>
    <row r="21278" ht="12.75" hidden="1"/>
    <row r="21279" ht="12.75" hidden="1"/>
    <row r="21280" ht="12.75" hidden="1"/>
    <row r="21281" ht="12.75" hidden="1"/>
    <row r="21282" ht="12.75" hidden="1"/>
    <row r="21283" ht="12.75" hidden="1"/>
    <row r="21284" ht="12.75" hidden="1"/>
    <row r="21285" ht="12.75" hidden="1"/>
    <row r="21286" ht="12.75" hidden="1"/>
    <row r="21287" ht="12.75" hidden="1"/>
    <row r="21288" ht="12.75" hidden="1"/>
    <row r="21289" ht="12.75" hidden="1"/>
    <row r="21290" ht="12.75" hidden="1"/>
    <row r="21291" ht="12.75" hidden="1"/>
    <row r="21292" ht="12.75" hidden="1"/>
    <row r="21293" ht="12.75" hidden="1"/>
    <row r="21294" ht="12.75" hidden="1"/>
    <row r="21295" ht="12.75" hidden="1"/>
    <row r="21296" ht="12.75" hidden="1"/>
    <row r="21297" ht="12.75" hidden="1"/>
    <row r="21298" ht="12.75" hidden="1"/>
    <row r="21299" ht="12.75" hidden="1"/>
    <row r="21300" ht="12.75" hidden="1"/>
    <row r="21301" ht="12.75" hidden="1"/>
    <row r="21302" ht="12.75" hidden="1"/>
    <row r="21303" ht="12.75" hidden="1"/>
    <row r="21304" ht="12.75" hidden="1"/>
    <row r="21305" ht="12.75" hidden="1"/>
    <row r="21306" ht="12.75" hidden="1"/>
    <row r="21307" ht="12.75" hidden="1"/>
    <row r="21308" ht="12.75" hidden="1"/>
    <row r="21309" ht="12.75" hidden="1"/>
    <row r="21310" ht="12.75" hidden="1"/>
    <row r="21311" ht="12.75" hidden="1"/>
    <row r="21312" ht="12.75" hidden="1"/>
    <row r="21313" ht="12.75" hidden="1"/>
    <row r="21314" ht="12.75" hidden="1"/>
    <row r="21315" ht="12.75" hidden="1"/>
    <row r="21316" ht="12.75" hidden="1"/>
    <row r="21317" ht="12.75" hidden="1"/>
    <row r="21318" ht="12.75" hidden="1"/>
    <row r="21319" ht="12.75" hidden="1"/>
    <row r="21320" ht="12.75" hidden="1"/>
    <row r="21321" ht="12.75" hidden="1"/>
    <row r="21322" ht="12.75" hidden="1"/>
    <row r="21323" ht="12.75" hidden="1"/>
    <row r="21324" ht="12.75" hidden="1"/>
    <row r="21325" ht="12.75" hidden="1"/>
    <row r="21326" ht="12.75" hidden="1"/>
    <row r="21327" ht="12.75" hidden="1"/>
    <row r="21328" ht="12.75" hidden="1"/>
    <row r="21329" ht="12.75" hidden="1"/>
    <row r="21330" ht="12.75" hidden="1"/>
    <row r="21331" ht="12.75" hidden="1"/>
    <row r="21332" ht="12.75" hidden="1"/>
    <row r="21333" ht="12.75" hidden="1"/>
    <row r="21334" ht="12.75" hidden="1"/>
    <row r="21335" ht="12.75" hidden="1"/>
    <row r="21336" ht="12.75" hidden="1"/>
    <row r="21337" ht="12.75" hidden="1"/>
    <row r="21338" ht="12.75" hidden="1"/>
    <row r="21339" ht="12.75" hidden="1"/>
    <row r="21340" ht="12.75" hidden="1"/>
    <row r="21341" ht="12.75" hidden="1"/>
    <row r="21342" ht="12.75" hidden="1"/>
    <row r="21343" ht="12.75" hidden="1"/>
    <row r="21344" ht="12.75" hidden="1"/>
    <row r="21345" ht="12.75" hidden="1"/>
    <row r="21346" ht="12.75" hidden="1"/>
    <row r="21347" ht="12.75" hidden="1"/>
    <row r="21348" ht="12.75" hidden="1"/>
    <row r="21349" ht="12.75" hidden="1"/>
    <row r="21350" ht="12.75" hidden="1"/>
    <row r="21351" ht="12.75" hidden="1"/>
    <row r="21352" ht="12.75" hidden="1"/>
    <row r="21353" ht="12.75" hidden="1"/>
    <row r="21354" ht="12.75" hidden="1"/>
    <row r="21355" ht="12.75" hidden="1"/>
    <row r="21356" ht="12.75" hidden="1"/>
    <row r="21357" ht="12.75" hidden="1"/>
    <row r="21358" ht="12.75" hidden="1"/>
    <row r="21359" ht="12.75" hidden="1"/>
    <row r="21360" ht="12.75" hidden="1"/>
    <row r="21361" ht="12.75" hidden="1"/>
    <row r="21362" ht="12.75" hidden="1"/>
    <row r="21363" ht="12.75" hidden="1"/>
    <row r="21364" ht="12.75" hidden="1"/>
    <row r="21365" ht="12.75" hidden="1"/>
    <row r="21366" ht="12.75" hidden="1"/>
    <row r="21367" ht="12.75" hidden="1"/>
    <row r="21368" ht="12.75" hidden="1"/>
    <row r="21369" ht="12.75" hidden="1"/>
    <row r="21370" ht="12.75" hidden="1"/>
    <row r="21371" ht="12.75" hidden="1"/>
    <row r="21372" ht="12.75" hidden="1"/>
    <row r="21373" ht="12.75" hidden="1"/>
    <row r="21374" ht="12.75" hidden="1"/>
    <row r="21375" ht="12.75" hidden="1"/>
    <row r="21376" ht="12.75" hidden="1"/>
    <row r="21377" ht="12.75" hidden="1"/>
    <row r="21378" ht="12.75" hidden="1"/>
    <row r="21379" ht="12.75" hidden="1"/>
    <row r="21380" ht="12.75" hidden="1"/>
    <row r="21381" ht="12.75" hidden="1"/>
    <row r="21382" ht="12.75" hidden="1"/>
    <row r="21383" ht="12.75" hidden="1"/>
    <row r="21384" ht="12.75" hidden="1"/>
    <row r="21385" ht="12.75" hidden="1"/>
    <row r="21386" ht="12.75" hidden="1"/>
    <row r="21387" ht="12.75" hidden="1"/>
    <row r="21388" ht="12.75" hidden="1"/>
    <row r="21389" ht="12.75" hidden="1"/>
    <row r="21390" ht="12.75" hidden="1"/>
    <row r="21391" ht="12.75" hidden="1"/>
    <row r="21392" ht="12.75" hidden="1"/>
    <row r="21393" ht="12.75" hidden="1"/>
    <row r="21394" ht="12.75" hidden="1"/>
    <row r="21395" ht="12.75" hidden="1"/>
    <row r="21396" ht="12.75" hidden="1"/>
    <row r="21397" ht="12.75" hidden="1"/>
    <row r="21398" ht="12.75" hidden="1"/>
    <row r="21399" ht="12.75" hidden="1"/>
    <row r="21400" ht="12.75" hidden="1"/>
    <row r="21401" ht="12.75" hidden="1"/>
    <row r="21402" ht="12.75" hidden="1"/>
    <row r="21403" ht="12.75" hidden="1"/>
    <row r="21404" ht="12.75" hidden="1"/>
    <row r="21405" ht="12.75" hidden="1"/>
    <row r="21406" ht="12.75" hidden="1"/>
    <row r="21407" ht="12.75" hidden="1"/>
    <row r="21408" ht="12.75" hidden="1"/>
    <row r="21409" ht="12.75" hidden="1"/>
    <row r="21410" ht="12.75" hidden="1"/>
    <row r="21411" ht="12.75" hidden="1"/>
    <row r="21412" ht="12.75" hidden="1"/>
    <row r="21413" ht="12.75" hidden="1"/>
    <row r="21414" ht="12.75" hidden="1"/>
    <row r="21415" ht="12.75" hidden="1"/>
    <row r="21416" ht="12.75" hidden="1"/>
    <row r="21417" ht="12.75" hidden="1"/>
    <row r="21418" ht="12.75" hidden="1"/>
    <row r="21419" ht="12.75" hidden="1"/>
    <row r="21420" ht="12.75" hidden="1"/>
    <row r="21421" ht="12.75" hidden="1"/>
    <row r="21422" ht="12.75" hidden="1"/>
    <row r="21423" ht="12.75" hidden="1"/>
    <row r="21424" ht="12.75" hidden="1"/>
    <row r="21425" ht="12.75" hidden="1"/>
    <row r="21426" ht="12.75" hidden="1"/>
    <row r="21427" ht="12.75" hidden="1"/>
    <row r="21428" ht="12.75" hidden="1"/>
    <row r="21429" ht="12.75" hidden="1"/>
    <row r="21430" ht="12.75" hidden="1"/>
    <row r="21431" ht="12.75" hidden="1"/>
    <row r="21432" ht="12.75" hidden="1"/>
    <row r="21433" ht="12.75" hidden="1"/>
    <row r="21434" ht="12.75" hidden="1"/>
    <row r="21435" ht="12.75" hidden="1"/>
    <row r="21436" ht="12.75" hidden="1"/>
    <row r="21437" ht="12.75" hidden="1"/>
    <row r="21438" ht="12.75" hidden="1"/>
    <row r="21439" ht="12.75" hidden="1"/>
    <row r="21440" ht="12.75" hidden="1"/>
    <row r="21441" ht="12.75" hidden="1"/>
    <row r="21442" ht="12.75" hidden="1"/>
    <row r="21443" ht="12.75" hidden="1"/>
    <row r="21444" ht="12.75" hidden="1"/>
    <row r="21445" ht="12.75" hidden="1"/>
    <row r="21446" ht="12.75" hidden="1"/>
    <row r="21447" ht="12.75" hidden="1"/>
    <row r="21448" ht="12.75" hidden="1"/>
    <row r="21449" ht="12.75" hidden="1"/>
    <row r="21450" ht="12.75" hidden="1"/>
    <row r="21451" ht="12.75" hidden="1"/>
    <row r="21452" ht="12.75" hidden="1"/>
    <row r="21453" ht="12.75" hidden="1"/>
    <row r="21454" ht="12.75" hidden="1"/>
    <row r="21455" ht="12.75" hidden="1"/>
    <row r="21456" ht="12.75" hidden="1"/>
    <row r="21457" ht="12.75" hidden="1"/>
    <row r="21458" ht="12.75" hidden="1"/>
    <row r="21459" ht="12.75" hidden="1"/>
    <row r="21460" ht="12.75" hidden="1"/>
    <row r="21461" ht="12.75" hidden="1"/>
    <row r="21462" ht="12.75" hidden="1"/>
    <row r="21463" ht="12.75" hidden="1"/>
    <row r="21464" ht="12.75" hidden="1"/>
    <row r="21465" ht="12.75" hidden="1"/>
    <row r="21466" ht="12.75" hidden="1"/>
    <row r="21467" ht="12.75" hidden="1"/>
    <row r="21468" ht="12.75" hidden="1"/>
    <row r="21469" ht="12.75" hidden="1"/>
    <row r="21470" ht="12.75" hidden="1"/>
    <row r="21471" ht="12.75" hidden="1"/>
    <row r="21472" ht="12.75" hidden="1"/>
    <row r="21473" ht="12.75" hidden="1"/>
    <row r="21474" ht="12.75" hidden="1"/>
    <row r="21475" ht="12.75" hidden="1"/>
    <row r="21476" ht="12.75" hidden="1"/>
    <row r="21477" ht="12.75" hidden="1"/>
    <row r="21478" ht="12.75" hidden="1"/>
    <row r="21479" ht="12.75" hidden="1"/>
    <row r="21480" ht="12.75" hidden="1"/>
    <row r="21481" ht="12.75" hidden="1"/>
    <row r="21482" ht="12.75" hidden="1"/>
    <row r="21483" ht="12.75" hidden="1"/>
    <row r="21484" ht="12.75" hidden="1"/>
    <row r="21485" ht="12.75" hidden="1"/>
    <row r="21486" ht="12.75" hidden="1"/>
    <row r="21487" ht="12.75" hidden="1"/>
    <row r="21488" ht="12.75" hidden="1"/>
    <row r="21489" ht="12.75" hidden="1"/>
    <row r="21490" ht="12.75" hidden="1"/>
    <row r="21491" ht="12.75" hidden="1"/>
    <row r="21492" ht="12.75" hidden="1"/>
    <row r="21493" ht="12.75" hidden="1"/>
    <row r="21494" ht="12.75" hidden="1"/>
    <row r="21495" ht="12.75" hidden="1"/>
    <row r="21496" ht="12.75" hidden="1"/>
    <row r="21497" ht="12.75" hidden="1"/>
    <row r="21498" ht="12.75" hidden="1"/>
    <row r="21499" ht="12.75" hidden="1"/>
    <row r="21500" ht="12.75" hidden="1"/>
    <row r="21501" ht="12.75" hidden="1"/>
    <row r="21502" ht="12.75" hidden="1"/>
    <row r="21503" ht="12.75" hidden="1"/>
    <row r="21504" ht="12.75" hidden="1"/>
    <row r="21505" ht="12.75" hidden="1"/>
    <row r="21506" ht="12.75" hidden="1"/>
    <row r="21507" ht="12.75" hidden="1"/>
    <row r="21508" ht="12.75" hidden="1"/>
    <row r="21509" ht="12.75" hidden="1"/>
    <row r="21510" ht="12.75" hidden="1"/>
    <row r="21511" ht="12.75" hidden="1"/>
    <row r="21512" ht="12.75" hidden="1"/>
    <row r="21513" ht="12.75" hidden="1"/>
    <row r="21514" ht="12.75" hidden="1"/>
    <row r="21515" ht="12.75" hidden="1"/>
    <row r="21516" ht="12.75" hidden="1"/>
    <row r="21517" ht="12.75" hidden="1"/>
    <row r="21518" ht="12.75" hidden="1"/>
    <row r="21519" ht="12.75" hidden="1"/>
    <row r="21520" ht="12.75" hidden="1"/>
    <row r="21521" ht="12.75" hidden="1"/>
    <row r="21522" ht="12.75" hidden="1"/>
    <row r="21523" ht="12.75" hidden="1"/>
    <row r="21524" ht="12.75" hidden="1"/>
    <row r="21525" ht="12.75" hidden="1"/>
    <row r="21526" ht="12.75" hidden="1"/>
    <row r="21527" ht="12.75" hidden="1"/>
    <row r="21528" ht="12.75" hidden="1"/>
    <row r="21529" ht="12.75" hidden="1"/>
    <row r="21530" ht="12.75" hidden="1"/>
    <row r="21531" ht="12.75" hidden="1"/>
    <row r="21532" ht="12.75" hidden="1"/>
    <row r="21533" ht="12.75" hidden="1"/>
    <row r="21534" ht="12.75" hidden="1"/>
    <row r="21535" ht="12.75" hidden="1"/>
    <row r="21536" ht="12.75" hidden="1"/>
    <row r="21537" ht="12.75" hidden="1"/>
    <row r="21538" ht="12.75" hidden="1"/>
    <row r="21539" ht="12.75" hidden="1"/>
    <row r="21540" ht="12.75" hidden="1"/>
    <row r="21541" ht="12.75" hidden="1"/>
    <row r="21542" ht="12.75" hidden="1"/>
    <row r="21543" ht="12.75" hidden="1"/>
    <row r="21544" ht="12.75" hidden="1"/>
    <row r="21545" ht="12.75" hidden="1"/>
    <row r="21546" ht="12.75" hidden="1"/>
    <row r="21547" ht="12.75" hidden="1"/>
    <row r="21548" ht="12.75" hidden="1"/>
    <row r="21549" ht="12.75" hidden="1"/>
    <row r="21550" ht="12.75" hidden="1"/>
    <row r="21551" ht="12.75" hidden="1"/>
    <row r="21552" ht="12.75" hidden="1"/>
    <row r="21553" ht="12.75" hidden="1"/>
    <row r="21554" ht="12.75" hidden="1"/>
    <row r="21555" ht="12.75" hidden="1"/>
    <row r="21556" ht="12.75" hidden="1"/>
    <row r="21557" ht="12.75" hidden="1"/>
    <row r="21558" ht="12.75" hidden="1"/>
    <row r="21559" ht="12.75" hidden="1"/>
    <row r="21560" ht="12.75" hidden="1"/>
    <row r="21561" ht="12.75" hidden="1"/>
    <row r="21562" ht="12.75" hidden="1"/>
    <row r="21563" ht="12.75" hidden="1"/>
    <row r="21564" ht="12.75" hidden="1"/>
    <row r="21565" ht="12.75" hidden="1"/>
    <row r="21566" ht="12.75" hidden="1"/>
    <row r="21567" ht="12.75" hidden="1"/>
    <row r="21568" ht="12.75" hidden="1"/>
    <row r="21569" ht="12.75" hidden="1"/>
    <row r="21570" ht="12.75" hidden="1"/>
    <row r="21571" ht="12.75" hidden="1"/>
    <row r="21572" ht="12.75" hidden="1"/>
    <row r="21573" ht="12.75" hidden="1"/>
    <row r="21574" ht="12.75" hidden="1"/>
    <row r="21575" ht="12.75" hidden="1"/>
    <row r="21576" ht="12.75" hidden="1"/>
    <row r="21577" ht="12.75" hidden="1"/>
    <row r="21578" ht="12.75" hidden="1"/>
    <row r="21579" ht="12.75" hidden="1"/>
    <row r="21580" ht="12.75" hidden="1"/>
    <row r="21581" ht="12.75" hidden="1"/>
    <row r="21582" ht="12.75" hidden="1"/>
    <row r="21583" ht="12.75" hidden="1"/>
    <row r="21584" ht="12.75" hidden="1"/>
    <row r="21585" ht="12.75" hidden="1"/>
    <row r="21586" ht="12.75" hidden="1"/>
    <row r="21587" ht="12.75" hidden="1"/>
    <row r="21588" ht="12.75" hidden="1"/>
    <row r="21589" ht="12.75" hidden="1"/>
    <row r="21590" ht="12.75" hidden="1"/>
    <row r="21591" ht="12.75" hidden="1"/>
    <row r="21592" ht="12.75" hidden="1"/>
    <row r="21593" ht="12.75" hidden="1"/>
    <row r="21594" ht="12.75" hidden="1"/>
    <row r="21595" ht="12.75" hidden="1"/>
    <row r="21596" ht="12.75" hidden="1"/>
    <row r="21597" ht="12.75" hidden="1"/>
    <row r="21598" ht="12.75" hidden="1"/>
    <row r="21599" ht="12.75" hidden="1"/>
    <row r="21600" ht="12.75" hidden="1"/>
    <row r="21601" ht="12.75" hidden="1"/>
    <row r="21602" ht="12.75" hidden="1"/>
    <row r="21603" ht="12.75" hidden="1"/>
    <row r="21604" ht="12.75" hidden="1"/>
    <row r="21605" ht="12.75" hidden="1"/>
    <row r="21606" ht="12.75" hidden="1"/>
    <row r="21607" ht="12.75" hidden="1"/>
    <row r="21608" ht="12.75" hidden="1"/>
    <row r="21609" ht="12.75" hidden="1"/>
    <row r="21610" ht="12.75" hidden="1"/>
    <row r="21611" ht="12.75" hidden="1"/>
    <row r="21612" ht="12.75" hidden="1"/>
    <row r="21613" ht="12.75" hidden="1"/>
    <row r="21614" ht="12.75" hidden="1"/>
    <row r="21615" ht="12.75" hidden="1"/>
    <row r="21616" ht="12.75" hidden="1"/>
    <row r="21617" ht="12.75" hidden="1"/>
    <row r="21618" ht="12.75" hidden="1"/>
    <row r="21619" ht="12.75" hidden="1"/>
    <row r="21620" ht="12.75" hidden="1"/>
    <row r="21621" ht="12.75" hidden="1"/>
    <row r="21622" ht="12.75" hidden="1"/>
    <row r="21623" ht="12.75" hidden="1"/>
    <row r="21624" ht="12.75" hidden="1"/>
    <row r="21625" ht="12.75" hidden="1"/>
    <row r="21626" ht="12.75" hidden="1"/>
    <row r="21627" ht="12.75" hidden="1"/>
    <row r="21628" ht="12.75" hidden="1"/>
    <row r="21629" ht="12.75" hidden="1"/>
    <row r="21630" ht="12.75" hidden="1"/>
    <row r="21631" ht="12.75" hidden="1"/>
    <row r="21632" ht="12.75" hidden="1"/>
    <row r="21633" ht="12.75" hidden="1"/>
    <row r="21634" ht="12.75" hidden="1"/>
    <row r="21635" ht="12.75" hidden="1"/>
    <row r="21636" ht="12.75" hidden="1"/>
    <row r="21637" ht="12.75" hidden="1"/>
    <row r="21638" ht="12.75" hidden="1"/>
    <row r="21639" ht="12.75" hidden="1"/>
    <row r="21640" ht="12.75" hidden="1"/>
    <row r="21641" ht="12.75" hidden="1"/>
    <row r="21642" ht="12.75" hidden="1"/>
    <row r="21643" ht="12.75" hidden="1"/>
    <row r="21644" ht="12.75" hidden="1"/>
    <row r="21645" ht="12.75" hidden="1"/>
    <row r="21646" ht="12.75" hidden="1"/>
    <row r="21647" ht="12.75" hidden="1"/>
    <row r="21648" ht="12.75" hidden="1"/>
    <row r="21649" ht="12.75" hidden="1"/>
    <row r="21650" ht="12.75" hidden="1"/>
    <row r="21651" ht="12.75" hidden="1"/>
    <row r="21652" ht="12.75" hidden="1"/>
    <row r="21653" ht="12.75" hidden="1"/>
    <row r="21654" ht="12.75" hidden="1"/>
    <row r="21655" ht="12.75" hidden="1"/>
    <row r="21656" ht="12.75" hidden="1"/>
    <row r="21657" ht="12.75" hidden="1"/>
    <row r="21658" ht="12.75" hidden="1"/>
    <row r="21659" ht="12.75" hidden="1"/>
    <row r="21660" ht="12.75" hidden="1"/>
    <row r="21661" ht="12.75" hidden="1"/>
    <row r="21662" ht="12.75" hidden="1"/>
    <row r="21663" ht="12.75" hidden="1"/>
    <row r="21664" ht="12.75" hidden="1"/>
    <row r="21665" ht="12.75" hidden="1"/>
    <row r="21666" ht="12.75" hidden="1"/>
    <row r="21667" ht="12.75" hidden="1"/>
    <row r="21668" ht="12.75" hidden="1"/>
    <row r="21669" ht="12.75" hidden="1"/>
    <row r="21670" ht="12.75" hidden="1"/>
    <row r="21671" ht="12.75" hidden="1"/>
    <row r="21672" ht="12.75" hidden="1"/>
    <row r="21673" ht="12.75" hidden="1"/>
    <row r="21674" ht="12.75" hidden="1"/>
    <row r="21675" ht="12.75" hidden="1"/>
    <row r="21676" ht="12.75" hidden="1"/>
    <row r="21677" ht="12.75" hidden="1"/>
    <row r="21678" ht="12.75" hidden="1"/>
    <row r="21679" ht="12.75" hidden="1"/>
    <row r="21680" ht="12.75" hidden="1"/>
    <row r="21681" ht="12.75" hidden="1"/>
    <row r="21682" ht="12.75" hidden="1"/>
    <row r="21683" ht="12.75" hidden="1"/>
    <row r="21684" ht="12.75" hidden="1"/>
    <row r="21685" ht="12.75" hidden="1"/>
    <row r="21686" ht="12.75" hidden="1"/>
    <row r="21687" ht="12.75" hidden="1"/>
    <row r="21688" ht="12.75" hidden="1"/>
    <row r="21689" ht="12.75" hidden="1"/>
    <row r="21690" ht="12.75" hidden="1"/>
    <row r="21691" ht="12.75" hidden="1"/>
    <row r="21692" ht="12.75" hidden="1"/>
    <row r="21693" ht="12.75" hidden="1"/>
    <row r="21694" ht="12.75" hidden="1"/>
    <row r="21695" ht="12.75" hidden="1"/>
    <row r="21696" ht="12.75" hidden="1"/>
    <row r="21697" ht="12.75" hidden="1"/>
    <row r="21698" ht="12.75" hidden="1"/>
    <row r="21699" ht="12.75" hidden="1"/>
    <row r="21700" ht="12.75" hidden="1"/>
    <row r="21701" ht="12.75" hidden="1"/>
    <row r="21702" ht="12.75" hidden="1"/>
    <row r="21703" ht="12.75" hidden="1"/>
    <row r="21704" ht="12.75" hidden="1"/>
    <row r="21705" ht="12.75" hidden="1"/>
    <row r="21706" ht="12.75" hidden="1"/>
    <row r="21707" ht="12.75" hidden="1"/>
    <row r="21708" ht="12.75" hidden="1"/>
    <row r="21709" ht="12.75" hidden="1"/>
    <row r="21710" ht="12.75" hidden="1"/>
    <row r="21711" ht="12.75" hidden="1"/>
    <row r="21712" ht="12.75" hidden="1"/>
    <row r="21713" ht="12.75" hidden="1"/>
    <row r="21714" ht="12.75" hidden="1"/>
    <row r="21715" ht="12.75" hidden="1"/>
    <row r="21716" ht="12.75" hidden="1"/>
    <row r="21717" ht="12.75" hidden="1"/>
    <row r="21718" ht="12.75" hidden="1"/>
    <row r="21719" ht="12.75" hidden="1"/>
    <row r="21720" ht="12.75" hidden="1"/>
    <row r="21721" ht="12.75" hidden="1"/>
    <row r="21722" ht="12.75" hidden="1"/>
    <row r="21723" ht="12.75" hidden="1"/>
    <row r="21724" ht="12.75" hidden="1"/>
    <row r="21725" ht="12.75" hidden="1"/>
    <row r="21726" ht="12.75" hidden="1"/>
    <row r="21727" ht="12.75" hidden="1"/>
    <row r="21728" ht="12.75" hidden="1"/>
    <row r="21729" ht="12.75" hidden="1"/>
    <row r="21730" ht="12.75" hidden="1"/>
    <row r="21731" ht="12.75" hidden="1"/>
    <row r="21732" ht="12.75" hidden="1"/>
    <row r="21733" ht="12.75" hidden="1"/>
    <row r="21734" ht="12.75" hidden="1"/>
    <row r="21735" ht="12.75" hidden="1"/>
    <row r="21736" ht="12.75" hidden="1"/>
    <row r="21737" ht="12.75" hidden="1"/>
    <row r="21738" ht="12.75" hidden="1"/>
    <row r="21739" ht="12.75" hidden="1"/>
    <row r="21740" ht="12.75" hidden="1"/>
    <row r="21741" ht="12.75" hidden="1"/>
    <row r="21742" ht="12.75" hidden="1"/>
    <row r="21743" ht="12.75" hidden="1"/>
    <row r="21744" ht="12.75" hidden="1"/>
    <row r="21745" ht="12.75" hidden="1"/>
    <row r="21746" ht="12.75" hidden="1"/>
    <row r="21747" ht="12.75" hidden="1"/>
    <row r="21748" ht="12.75" hidden="1"/>
    <row r="21749" ht="12.75" hidden="1"/>
    <row r="21750" ht="12.75" hidden="1"/>
    <row r="21751" ht="12.75" hidden="1"/>
    <row r="21752" ht="12.75" hidden="1"/>
    <row r="21753" ht="12.75" hidden="1"/>
    <row r="21754" ht="12.75" hidden="1"/>
    <row r="21755" ht="12.75" hidden="1"/>
    <row r="21756" ht="12.75" hidden="1"/>
    <row r="21757" ht="12.75" hidden="1"/>
    <row r="21758" ht="12.75" hidden="1"/>
    <row r="21759" ht="12.75" hidden="1"/>
    <row r="21760" ht="12.75" hidden="1"/>
    <row r="21761" ht="12.75" hidden="1"/>
    <row r="21762" ht="12.75" hidden="1"/>
    <row r="21763" ht="12.75" hidden="1"/>
    <row r="21764" ht="12.75" hidden="1"/>
    <row r="21765" ht="12.75" hidden="1"/>
    <row r="21766" ht="12.75" hidden="1"/>
    <row r="21767" ht="12.75" hidden="1"/>
    <row r="21768" ht="12.75" hidden="1"/>
    <row r="21769" ht="12.75" hidden="1"/>
    <row r="21770" ht="12.75" hidden="1"/>
    <row r="21771" ht="12.75" hidden="1"/>
    <row r="21772" ht="12.75" hidden="1"/>
    <row r="21773" ht="12.75" hidden="1"/>
    <row r="21774" ht="12.75" hidden="1"/>
    <row r="21775" ht="12.75" hidden="1"/>
    <row r="21776" ht="12.75" hidden="1"/>
    <row r="21777" ht="12.75" hidden="1"/>
    <row r="21778" ht="12.75" hidden="1"/>
    <row r="21779" ht="12.75" hidden="1"/>
    <row r="21780" ht="12.75" hidden="1"/>
    <row r="21781" ht="12.75" hidden="1"/>
    <row r="21782" ht="12.75" hidden="1"/>
    <row r="21783" ht="12.75" hidden="1"/>
    <row r="21784" ht="12.75" hidden="1"/>
    <row r="21785" ht="12.75" hidden="1"/>
    <row r="21786" ht="12.75" hidden="1"/>
    <row r="21787" ht="12.75" hidden="1"/>
    <row r="21788" ht="12.75" hidden="1"/>
    <row r="21789" ht="12.75" hidden="1"/>
    <row r="21790" ht="12.75" hidden="1"/>
    <row r="21791" ht="12.75" hidden="1"/>
    <row r="21792" ht="12.75" hidden="1"/>
    <row r="21793" ht="12.75" hidden="1"/>
    <row r="21794" ht="12.75" hidden="1"/>
    <row r="21795" ht="12.75" hidden="1"/>
    <row r="21796" ht="12.75" hidden="1"/>
    <row r="21797" ht="12.75" hidden="1"/>
    <row r="21798" ht="12.75" hidden="1"/>
    <row r="21799" ht="12.75" hidden="1"/>
    <row r="21800" ht="12.75" hidden="1"/>
    <row r="21801" ht="12.75" hidden="1"/>
    <row r="21802" ht="12.75" hidden="1"/>
    <row r="21803" ht="12.75" hidden="1"/>
    <row r="21804" ht="12.75" hidden="1"/>
    <row r="21805" ht="12.75" hidden="1"/>
    <row r="21806" ht="12.75" hidden="1"/>
    <row r="21807" ht="12.75" hidden="1"/>
    <row r="21808" ht="12.75" hidden="1"/>
    <row r="21809" ht="12.75" hidden="1"/>
    <row r="21810" ht="12.75" hidden="1"/>
    <row r="21811" ht="12.75" hidden="1"/>
    <row r="21812" ht="12.75" hidden="1"/>
    <row r="21813" ht="12.75" hidden="1"/>
    <row r="21814" ht="12.75" hidden="1"/>
    <row r="21815" ht="12.75" hidden="1"/>
    <row r="21816" ht="12.75" hidden="1"/>
    <row r="21817" ht="12.75" hidden="1"/>
    <row r="21818" ht="12.75" hidden="1"/>
    <row r="21819" ht="12.75" hidden="1"/>
    <row r="21820" ht="12.75" hidden="1"/>
    <row r="21821" ht="12.75" hidden="1"/>
    <row r="21822" ht="12.75" hidden="1"/>
    <row r="21823" ht="12.75" hidden="1"/>
    <row r="21824" ht="12.75" hidden="1"/>
    <row r="21825" ht="12.75" hidden="1"/>
    <row r="21826" ht="12.75" hidden="1"/>
    <row r="21827" ht="12.75" hidden="1"/>
    <row r="21828" ht="12.75" hidden="1"/>
    <row r="21829" ht="12.75" hidden="1"/>
    <row r="21830" ht="12.75" hidden="1"/>
    <row r="21831" ht="12.75" hidden="1"/>
    <row r="21832" ht="12.75" hidden="1"/>
    <row r="21833" ht="12.75" hidden="1"/>
    <row r="21834" ht="12.75" hidden="1"/>
    <row r="21835" ht="12.75" hidden="1"/>
    <row r="21836" ht="12.75" hidden="1"/>
    <row r="21837" ht="12.75" hidden="1"/>
    <row r="21838" ht="12.75" hidden="1"/>
    <row r="21839" ht="12.75" hidden="1"/>
    <row r="21840" ht="12.75" hidden="1"/>
    <row r="21841" ht="12.75" hidden="1"/>
    <row r="21842" ht="12.75" hidden="1"/>
    <row r="21843" ht="12.75" hidden="1"/>
    <row r="21844" ht="12.75" hidden="1"/>
    <row r="21845" ht="12.75" hidden="1"/>
    <row r="21846" ht="12.75" hidden="1"/>
    <row r="21847" ht="12.75" hidden="1"/>
    <row r="21848" ht="12.75" hidden="1"/>
    <row r="21849" ht="12.75" hidden="1"/>
    <row r="21850" ht="12.75" hidden="1"/>
    <row r="21851" ht="12.75" hidden="1"/>
    <row r="21852" ht="12.75" hidden="1"/>
    <row r="21853" ht="12.75" hidden="1"/>
    <row r="21854" ht="12.75" hidden="1"/>
    <row r="21855" ht="12.75" hidden="1"/>
    <row r="21856" ht="12.75" hidden="1"/>
    <row r="21857" ht="12.75" hidden="1"/>
    <row r="21858" ht="12.75" hidden="1"/>
    <row r="21859" ht="12.75" hidden="1"/>
    <row r="21860" ht="12.75" hidden="1"/>
    <row r="21861" ht="12.75" hidden="1"/>
    <row r="21862" ht="12.75" hidden="1"/>
    <row r="21863" ht="12.75" hidden="1"/>
    <row r="21864" ht="12.75" hidden="1"/>
    <row r="21865" ht="12.75" hidden="1"/>
    <row r="21866" ht="12.75" hidden="1"/>
    <row r="21867" ht="12.75" hidden="1"/>
    <row r="21868" ht="12.75" hidden="1"/>
    <row r="21869" ht="12.75" hidden="1"/>
    <row r="21870" ht="12.75" hidden="1"/>
    <row r="21871" ht="12.75" hidden="1"/>
    <row r="21872" ht="12.75" hidden="1"/>
    <row r="21873" ht="12.75" hidden="1"/>
    <row r="21874" ht="12.75" hidden="1"/>
    <row r="21875" ht="12.75" hidden="1"/>
    <row r="21876" ht="12.75" hidden="1"/>
    <row r="21877" ht="12.75" hidden="1"/>
    <row r="21878" ht="12.75" hidden="1"/>
    <row r="21879" ht="12.75" hidden="1"/>
    <row r="21880" ht="12.75" hidden="1"/>
    <row r="21881" ht="12.75" hidden="1"/>
    <row r="21882" ht="12.75" hidden="1"/>
    <row r="21883" ht="12.75" hidden="1"/>
    <row r="21884" ht="12.75" hidden="1"/>
    <row r="21885" ht="12.75" hidden="1"/>
    <row r="21886" ht="12.75" hidden="1"/>
    <row r="21887" ht="12.75" hidden="1"/>
    <row r="21888" ht="12.75" hidden="1"/>
    <row r="21889" ht="12.75" hidden="1"/>
    <row r="21890" ht="12.75" hidden="1"/>
    <row r="21891" ht="12.75" hidden="1"/>
    <row r="21892" ht="12.75" hidden="1"/>
    <row r="21893" ht="12.75" hidden="1"/>
    <row r="21894" ht="12.75" hidden="1"/>
    <row r="21895" ht="12.75" hidden="1"/>
    <row r="21896" ht="12.75" hidden="1"/>
    <row r="21897" ht="12.75" hidden="1"/>
    <row r="21898" ht="12.75" hidden="1"/>
    <row r="21899" ht="12.75" hidden="1"/>
    <row r="21900" ht="12.75" hidden="1"/>
    <row r="21901" ht="12.75" hidden="1"/>
    <row r="21902" ht="12.75" hidden="1"/>
    <row r="21903" ht="12.75" hidden="1"/>
    <row r="21904" ht="12.75" hidden="1"/>
    <row r="21905" ht="12.75" hidden="1"/>
    <row r="21906" ht="12.75" hidden="1"/>
    <row r="21907" ht="12.75" hidden="1"/>
    <row r="21908" ht="12.75" hidden="1"/>
    <row r="21909" ht="12.75" hidden="1"/>
    <row r="21910" ht="12.75" hidden="1"/>
    <row r="21911" ht="12.75" hidden="1"/>
    <row r="21912" ht="12.75" hidden="1"/>
    <row r="21913" ht="12.75" hidden="1"/>
    <row r="21914" ht="12.75" hidden="1"/>
    <row r="21915" ht="12.75" hidden="1"/>
    <row r="21916" ht="12.75" hidden="1"/>
    <row r="21917" ht="12.75" hidden="1"/>
    <row r="21918" ht="12.75" hidden="1"/>
    <row r="21919" ht="12.75" hidden="1"/>
    <row r="21920" ht="12.75" hidden="1"/>
    <row r="21921" ht="12.75" hidden="1"/>
    <row r="21922" ht="12.75" hidden="1"/>
    <row r="21923" ht="12.75" hidden="1"/>
    <row r="21924" ht="12.75" hidden="1"/>
    <row r="21925" ht="12.75" hidden="1"/>
    <row r="21926" ht="12.75" hidden="1"/>
    <row r="21927" ht="12.75" hidden="1"/>
    <row r="21928" ht="12.75" hidden="1"/>
    <row r="21929" ht="12.75" hidden="1"/>
    <row r="21930" ht="12.75" hidden="1"/>
    <row r="21931" ht="12.75" hidden="1"/>
    <row r="21932" ht="12.75" hidden="1"/>
    <row r="21933" ht="12.75" hidden="1"/>
    <row r="21934" ht="12.75" hidden="1"/>
    <row r="21935" ht="12.75" hidden="1"/>
    <row r="21936" ht="12.75" hidden="1"/>
    <row r="21937" ht="12.75" hidden="1"/>
    <row r="21938" ht="12.75" hidden="1"/>
    <row r="21939" ht="12.75" hidden="1"/>
    <row r="21940" ht="12.75" hidden="1"/>
    <row r="21941" ht="12.75" hidden="1"/>
    <row r="21942" ht="12.75" hidden="1"/>
    <row r="21943" ht="12.75" hidden="1"/>
    <row r="21944" ht="12.75" hidden="1"/>
    <row r="21945" ht="12.75" hidden="1"/>
    <row r="21946" ht="12.75" hidden="1"/>
    <row r="21947" ht="12.75" hidden="1"/>
    <row r="21948" ht="12.75" hidden="1"/>
    <row r="21949" ht="12.75" hidden="1"/>
    <row r="21950" ht="12.75" hidden="1"/>
    <row r="21951" ht="12.75" hidden="1"/>
    <row r="21952" ht="12.75" hidden="1"/>
    <row r="21953" ht="12.75" hidden="1"/>
    <row r="21954" ht="12.75" hidden="1"/>
    <row r="21955" ht="12.75" hidden="1"/>
    <row r="21956" ht="12.75" hidden="1"/>
    <row r="21957" ht="12.75" hidden="1"/>
    <row r="21958" ht="12.75" hidden="1"/>
    <row r="21959" ht="12.75" hidden="1"/>
    <row r="21960" ht="12.75" hidden="1"/>
    <row r="21961" ht="12.75" hidden="1"/>
    <row r="21962" ht="12.75" hidden="1"/>
    <row r="21963" ht="12.75" hidden="1"/>
    <row r="21964" ht="12.75" hidden="1"/>
    <row r="21965" ht="12.75" hidden="1"/>
    <row r="21966" ht="12.75" hidden="1"/>
    <row r="21967" ht="12.75" hidden="1"/>
    <row r="21968" ht="12.75" hidden="1"/>
    <row r="21969" ht="12.75" hidden="1"/>
    <row r="21970" ht="12.75" hidden="1"/>
    <row r="21971" ht="12.75" hidden="1"/>
    <row r="21972" ht="12.75" hidden="1"/>
    <row r="21973" ht="12.75" hidden="1"/>
    <row r="21974" ht="12.75" hidden="1"/>
    <row r="21975" ht="12.75" hidden="1"/>
    <row r="21976" ht="12.75" hidden="1"/>
    <row r="21977" ht="12.75" hidden="1"/>
    <row r="21978" ht="12.75" hidden="1"/>
    <row r="21979" ht="12.75" hidden="1"/>
    <row r="21980" ht="12.75" hidden="1"/>
    <row r="21981" ht="12.75" hidden="1"/>
    <row r="21982" ht="12.75" hidden="1"/>
    <row r="21983" ht="12.75" hidden="1"/>
    <row r="21984" ht="12.75" hidden="1"/>
    <row r="21985" ht="12.75" hidden="1"/>
    <row r="21986" ht="12.75" hidden="1"/>
    <row r="21987" ht="12.75" hidden="1"/>
    <row r="21988" ht="12.75" hidden="1"/>
    <row r="21989" ht="12.75" hidden="1"/>
    <row r="21990" ht="12.75" hidden="1"/>
    <row r="21991" ht="12.75" hidden="1"/>
    <row r="21992" ht="12.75" hidden="1"/>
    <row r="21993" ht="12.75" hidden="1"/>
    <row r="21994" ht="12.75" hidden="1"/>
    <row r="21995" ht="12.75" hidden="1"/>
    <row r="21996" ht="12.75" hidden="1"/>
    <row r="21997" ht="12.75" hidden="1"/>
    <row r="21998" ht="12.75" hidden="1"/>
    <row r="21999" ht="12.75" hidden="1"/>
    <row r="22000" ht="12.75" hidden="1"/>
    <row r="22001" ht="12.75" hidden="1"/>
    <row r="22002" ht="12.75" hidden="1"/>
    <row r="22003" ht="12.75" hidden="1"/>
    <row r="22004" ht="12.75" hidden="1"/>
    <row r="22005" ht="12.75" hidden="1"/>
    <row r="22006" ht="12.75" hidden="1"/>
    <row r="22007" ht="12.75" hidden="1"/>
    <row r="22008" ht="12.75" hidden="1"/>
    <row r="22009" ht="12.75" hidden="1"/>
    <row r="22010" ht="12.75" hidden="1"/>
    <row r="22011" ht="12.75" hidden="1"/>
    <row r="22012" ht="12.75" hidden="1"/>
    <row r="22013" ht="12.75" hidden="1"/>
    <row r="22014" ht="12.75" hidden="1"/>
    <row r="22015" ht="12.75" hidden="1"/>
    <row r="22016" ht="12.75" hidden="1"/>
    <row r="22017" ht="12.75" hidden="1"/>
    <row r="22018" ht="12.75" hidden="1"/>
    <row r="22019" ht="12.75" hidden="1"/>
    <row r="22020" ht="12.75" hidden="1"/>
    <row r="22021" ht="12.75" hidden="1"/>
    <row r="22022" ht="12.75" hidden="1"/>
    <row r="22023" ht="12.75" hidden="1"/>
    <row r="22024" ht="12.75" hidden="1"/>
    <row r="22025" ht="12.75" hidden="1"/>
    <row r="22026" ht="12.75" hidden="1"/>
    <row r="22027" ht="12.75" hidden="1"/>
    <row r="22028" ht="12.75" hidden="1"/>
    <row r="22029" ht="12.75" hidden="1"/>
    <row r="22030" ht="12.75" hidden="1"/>
    <row r="22031" ht="12.75" hidden="1"/>
    <row r="22032" ht="12.75" hidden="1"/>
    <row r="22033" ht="12.75" hidden="1"/>
    <row r="22034" ht="12.75" hidden="1"/>
    <row r="22035" ht="12.75" hidden="1"/>
    <row r="22036" ht="12.75" hidden="1"/>
    <row r="22037" ht="12.75" hidden="1"/>
    <row r="22038" ht="12.75" hidden="1"/>
    <row r="22039" ht="12.75" hidden="1"/>
    <row r="22040" ht="12.75" hidden="1"/>
    <row r="22041" ht="12.75" hidden="1"/>
    <row r="22042" ht="12.75" hidden="1"/>
    <row r="22043" ht="12.75" hidden="1"/>
    <row r="22044" ht="12.75" hidden="1"/>
    <row r="22045" ht="12.75" hidden="1"/>
    <row r="22046" ht="12.75" hidden="1"/>
    <row r="22047" ht="12.75" hidden="1"/>
    <row r="22048" ht="12.75" hidden="1"/>
    <row r="22049" ht="12.75" hidden="1"/>
    <row r="22050" ht="12.75" hidden="1"/>
    <row r="22051" ht="12.75" hidden="1"/>
    <row r="22052" ht="12.75" hidden="1"/>
    <row r="22053" ht="12.75" hidden="1"/>
    <row r="22054" ht="12.75" hidden="1"/>
    <row r="22055" ht="12.75" hidden="1"/>
    <row r="22056" ht="12.75" hidden="1"/>
    <row r="22057" ht="12.75" hidden="1"/>
    <row r="22058" ht="12.75" hidden="1"/>
    <row r="22059" ht="12.75" hidden="1"/>
    <row r="22060" ht="12.75" hidden="1"/>
    <row r="22061" ht="12.75" hidden="1"/>
    <row r="22062" ht="12.75" hidden="1"/>
    <row r="22063" ht="12.75" hidden="1"/>
    <row r="22064" ht="12.75" hidden="1"/>
    <row r="22065" ht="12.75" hidden="1"/>
    <row r="22066" ht="12.75" hidden="1"/>
    <row r="22067" ht="12.75" hidden="1"/>
    <row r="22068" ht="12.75" hidden="1"/>
    <row r="22069" ht="12.75" hidden="1"/>
    <row r="22070" ht="12.75" hidden="1"/>
    <row r="22071" ht="12.75" hidden="1"/>
    <row r="22072" ht="12.75" hidden="1"/>
    <row r="22073" ht="12.75" hidden="1"/>
    <row r="22074" ht="12.75" hidden="1"/>
    <row r="22075" ht="12.75" hidden="1"/>
    <row r="22076" ht="12.75" hidden="1"/>
    <row r="22077" ht="12.75" hidden="1"/>
    <row r="22078" ht="12.75" hidden="1"/>
    <row r="22079" ht="12.75" hidden="1"/>
    <row r="22080" ht="12.75" hidden="1"/>
    <row r="22081" ht="12.75" hidden="1"/>
    <row r="22082" ht="12.75" hidden="1"/>
    <row r="22083" ht="12.75" hidden="1"/>
    <row r="22084" ht="12.75" hidden="1"/>
    <row r="22085" ht="12.75" hidden="1"/>
    <row r="22086" ht="12.75" hidden="1"/>
    <row r="22087" ht="12.75" hidden="1"/>
    <row r="22088" ht="12.75" hidden="1"/>
    <row r="22089" ht="12.75" hidden="1"/>
    <row r="22090" ht="12.75" hidden="1"/>
    <row r="22091" ht="12.75" hidden="1"/>
    <row r="22092" ht="12.75" hidden="1"/>
    <row r="22093" ht="12.75" hidden="1"/>
    <row r="22094" ht="12.75" hidden="1"/>
    <row r="22095" ht="12.75" hidden="1"/>
    <row r="22096" ht="12.75" hidden="1"/>
    <row r="22097" ht="12.75" hidden="1"/>
    <row r="22098" ht="12.75" hidden="1"/>
    <row r="22099" ht="12.75" hidden="1"/>
    <row r="22100" ht="12.75" hidden="1"/>
    <row r="22101" ht="12.75" hidden="1"/>
    <row r="22102" ht="12.75" hidden="1"/>
    <row r="22103" ht="12.75" hidden="1"/>
    <row r="22104" ht="12.75" hidden="1"/>
    <row r="22105" ht="12.75" hidden="1"/>
    <row r="22106" ht="12.75" hidden="1"/>
    <row r="22107" ht="12.75" hidden="1"/>
    <row r="22108" ht="12.75" hidden="1"/>
    <row r="22109" ht="12.75" hidden="1"/>
    <row r="22110" ht="12.75" hidden="1"/>
    <row r="22111" ht="12.75" hidden="1"/>
    <row r="22112" ht="12.75" hidden="1"/>
    <row r="22113" ht="12.75" hidden="1"/>
    <row r="22114" ht="12.75" hidden="1"/>
    <row r="22115" ht="12.75" hidden="1"/>
    <row r="22116" ht="12.75" hidden="1"/>
    <row r="22117" ht="12.75" hidden="1"/>
    <row r="22118" ht="12.75" hidden="1"/>
    <row r="22119" ht="12.75" hidden="1"/>
    <row r="22120" ht="12.75" hidden="1"/>
    <row r="22121" ht="12.75" hidden="1"/>
    <row r="22122" ht="12.75" hidden="1"/>
    <row r="22123" ht="12.75" hidden="1"/>
    <row r="22124" ht="12.75" hidden="1"/>
    <row r="22125" ht="12.75" hidden="1"/>
    <row r="22126" ht="12.75" hidden="1"/>
    <row r="22127" ht="12.75" hidden="1"/>
    <row r="22128" ht="12.75" hidden="1"/>
    <row r="22129" ht="12.75" hidden="1"/>
    <row r="22130" ht="12.75" hidden="1"/>
    <row r="22131" ht="12.75" hidden="1"/>
    <row r="22132" ht="12.75" hidden="1"/>
    <row r="22133" ht="12.75" hidden="1"/>
    <row r="22134" ht="12.75" hidden="1"/>
    <row r="22135" ht="12.75" hidden="1"/>
    <row r="22136" ht="12.75" hidden="1"/>
    <row r="22137" ht="12.75" hidden="1"/>
    <row r="22138" ht="12.75" hidden="1"/>
    <row r="22139" ht="12.75" hidden="1"/>
    <row r="22140" ht="12.75" hidden="1"/>
    <row r="22141" ht="12.75" hidden="1"/>
    <row r="22142" ht="12.75" hidden="1"/>
    <row r="22143" ht="12.75" hidden="1"/>
    <row r="22144" ht="12.75" hidden="1"/>
    <row r="22145" ht="12.75" hidden="1"/>
    <row r="22146" ht="12.75" hidden="1"/>
    <row r="22147" ht="12.75" hidden="1"/>
    <row r="22148" ht="12.75" hidden="1"/>
    <row r="22149" ht="12.75" hidden="1"/>
    <row r="22150" ht="12.75" hidden="1"/>
    <row r="22151" ht="12.75" hidden="1"/>
    <row r="22152" ht="12.75" hidden="1"/>
    <row r="22153" ht="12.75" hidden="1"/>
    <row r="22154" ht="12.75" hidden="1"/>
    <row r="22155" ht="12.75" hidden="1"/>
    <row r="22156" ht="12.75" hidden="1"/>
    <row r="22157" ht="12.75" hidden="1"/>
    <row r="22158" ht="12.75" hidden="1"/>
    <row r="22159" ht="12.75" hidden="1"/>
    <row r="22160" ht="12.75" hidden="1"/>
    <row r="22161" ht="12.75" hidden="1"/>
    <row r="22162" ht="12.75" hidden="1"/>
    <row r="22163" ht="12.75" hidden="1"/>
    <row r="22164" ht="12.75" hidden="1"/>
    <row r="22165" ht="12.75" hidden="1"/>
    <row r="22166" ht="12.75" hidden="1"/>
    <row r="22167" ht="12.75" hidden="1"/>
    <row r="22168" ht="12.75" hidden="1"/>
    <row r="22169" ht="12.75" hidden="1"/>
    <row r="22170" ht="12.75" hidden="1"/>
    <row r="22171" ht="12.75" hidden="1"/>
    <row r="22172" ht="12.75" hidden="1"/>
    <row r="22173" ht="12.75" hidden="1"/>
    <row r="22174" ht="12.75" hidden="1"/>
    <row r="22175" ht="12.75" hidden="1"/>
    <row r="22176" ht="12.75" hidden="1"/>
    <row r="22177" ht="12.75" hidden="1"/>
    <row r="22178" ht="12.75" hidden="1"/>
    <row r="22179" ht="12.75" hidden="1"/>
    <row r="22180" ht="12.75" hidden="1"/>
    <row r="22181" ht="12.75" hidden="1"/>
    <row r="22182" ht="12.75" hidden="1"/>
    <row r="22183" ht="12.75" hidden="1"/>
    <row r="22184" ht="12.75" hidden="1"/>
    <row r="22185" ht="12.75" hidden="1"/>
    <row r="22186" ht="12.75" hidden="1"/>
    <row r="22187" ht="12.75" hidden="1"/>
    <row r="22188" ht="12.75" hidden="1"/>
    <row r="22189" ht="12.75" hidden="1"/>
    <row r="22190" ht="12.75" hidden="1"/>
    <row r="22191" ht="12.75" hidden="1"/>
    <row r="22192" ht="12.75" hidden="1"/>
    <row r="22193" ht="12.75" hidden="1"/>
    <row r="22194" ht="12.75" hidden="1"/>
    <row r="22195" ht="12.75" hidden="1"/>
    <row r="22196" ht="12.75" hidden="1"/>
    <row r="22197" ht="12.75" hidden="1"/>
    <row r="22198" ht="12.75" hidden="1"/>
    <row r="22199" ht="12.75" hidden="1"/>
    <row r="22200" ht="12.75" hidden="1"/>
    <row r="22201" ht="12.75" hidden="1"/>
    <row r="22202" ht="12.75" hidden="1"/>
    <row r="22203" ht="12.75" hidden="1"/>
    <row r="22204" ht="12.75" hidden="1"/>
    <row r="22205" ht="12.75" hidden="1"/>
    <row r="22206" ht="12.75" hidden="1"/>
    <row r="22207" ht="12.75" hidden="1"/>
    <row r="22208" ht="12.75" hidden="1"/>
    <row r="22209" ht="12.75" hidden="1"/>
    <row r="22210" ht="12.75" hidden="1"/>
    <row r="22211" ht="12.75" hidden="1"/>
    <row r="22212" ht="12.75" hidden="1"/>
    <row r="22213" ht="12.75" hidden="1"/>
    <row r="22214" ht="12.75" hidden="1"/>
    <row r="22215" ht="12.75" hidden="1"/>
    <row r="22216" ht="12.75" hidden="1"/>
    <row r="22217" ht="12.75" hidden="1"/>
    <row r="22218" ht="12.75" hidden="1"/>
    <row r="22219" ht="12.75" hidden="1"/>
    <row r="22220" ht="12.75" hidden="1"/>
    <row r="22221" ht="12.75" hidden="1"/>
    <row r="22222" ht="12.75" hidden="1"/>
    <row r="22223" ht="12.75" hidden="1"/>
    <row r="22224" ht="12.75" hidden="1"/>
    <row r="22225" ht="12.75" hidden="1"/>
    <row r="22226" ht="12.75" hidden="1"/>
    <row r="22227" ht="12.75" hidden="1"/>
    <row r="22228" ht="12.75" hidden="1"/>
    <row r="22229" ht="12.75" hidden="1"/>
    <row r="22230" ht="12.75" hidden="1"/>
    <row r="22231" ht="12.75" hidden="1"/>
    <row r="22232" ht="12.75" hidden="1"/>
    <row r="22233" ht="12.75" hidden="1"/>
    <row r="22234" ht="12.75" hidden="1"/>
    <row r="22235" ht="12.75" hidden="1"/>
    <row r="22236" ht="12.75" hidden="1"/>
    <row r="22237" ht="12.75" hidden="1"/>
    <row r="22238" ht="12.75" hidden="1"/>
    <row r="22239" ht="12.75" hidden="1"/>
    <row r="22240" ht="12.75" hidden="1"/>
    <row r="22241" ht="12.75" hidden="1"/>
    <row r="22242" ht="12.75" hidden="1"/>
    <row r="22243" ht="12.75" hidden="1"/>
    <row r="22244" ht="12.75" hidden="1"/>
    <row r="22245" ht="12.75" hidden="1"/>
    <row r="22246" ht="12.75" hidden="1"/>
    <row r="22247" ht="12.75" hidden="1"/>
    <row r="22248" ht="12.75" hidden="1"/>
    <row r="22249" ht="12.75" hidden="1"/>
    <row r="22250" ht="12.75" hidden="1"/>
    <row r="22251" ht="12.75" hidden="1"/>
    <row r="22252" ht="12.75" hidden="1"/>
    <row r="22253" ht="12.75" hidden="1"/>
    <row r="22254" ht="12.75" hidden="1"/>
    <row r="22255" ht="12.75" hidden="1"/>
    <row r="22256" ht="12.75" hidden="1"/>
    <row r="22257" ht="12.75" hidden="1"/>
    <row r="22258" ht="12.75" hidden="1"/>
    <row r="22259" ht="12.75" hidden="1"/>
    <row r="22260" ht="12.75" hidden="1"/>
    <row r="22261" ht="12.75" hidden="1"/>
    <row r="22262" ht="12.75" hidden="1"/>
    <row r="22263" ht="12.75" hidden="1"/>
    <row r="22264" ht="12.75" hidden="1"/>
    <row r="22265" ht="12.75" hidden="1"/>
    <row r="22266" ht="12.75" hidden="1"/>
    <row r="22267" ht="12.75" hidden="1"/>
    <row r="22268" ht="12.75" hidden="1"/>
    <row r="22269" ht="12.75" hidden="1"/>
    <row r="22270" ht="12.75" hidden="1"/>
    <row r="22271" ht="12.75" hidden="1"/>
    <row r="22272" ht="12.75" hidden="1"/>
    <row r="22273" ht="12.75" hidden="1"/>
    <row r="22274" ht="12.75" hidden="1"/>
    <row r="22275" ht="12.75" hidden="1"/>
    <row r="22276" ht="12.75" hidden="1"/>
    <row r="22277" ht="12.75" hidden="1"/>
    <row r="22278" ht="12.75" hidden="1"/>
    <row r="22279" ht="12.75" hidden="1"/>
    <row r="22280" ht="12.75" hidden="1"/>
    <row r="22281" ht="12.75" hidden="1"/>
    <row r="22282" ht="12.75" hidden="1"/>
    <row r="22283" ht="12.75" hidden="1"/>
    <row r="22284" ht="12.75" hidden="1"/>
    <row r="22285" ht="12.75" hidden="1"/>
    <row r="22286" ht="12.75" hidden="1"/>
    <row r="22287" ht="12.75" hidden="1"/>
    <row r="22288" ht="12.75" hidden="1"/>
    <row r="22289" ht="12.75" hidden="1"/>
    <row r="22290" ht="12.75" hidden="1"/>
    <row r="22291" ht="12.75" hidden="1"/>
    <row r="22292" ht="12.75" hidden="1"/>
    <row r="22293" ht="12.75" hidden="1"/>
    <row r="22294" ht="12.75" hidden="1"/>
    <row r="22295" ht="12.75" hidden="1"/>
    <row r="22296" ht="12.75" hidden="1"/>
    <row r="22297" ht="12.75" hidden="1"/>
    <row r="22298" ht="12.75" hidden="1"/>
    <row r="22299" ht="12.75" hidden="1"/>
    <row r="22300" ht="12.75" hidden="1"/>
    <row r="22301" ht="12.75" hidden="1"/>
    <row r="22302" ht="12.75" hidden="1"/>
    <row r="22303" ht="12.75" hidden="1"/>
    <row r="22304" ht="12.75" hidden="1"/>
    <row r="22305" ht="12.75" hidden="1"/>
    <row r="22306" ht="12.75" hidden="1"/>
    <row r="22307" ht="12.75" hidden="1"/>
    <row r="22308" ht="12.75" hidden="1"/>
    <row r="22309" ht="12.75" hidden="1"/>
    <row r="22310" ht="12.75" hidden="1"/>
    <row r="22311" ht="12.75" hidden="1"/>
    <row r="22312" ht="12.75" hidden="1"/>
    <row r="22313" ht="12.75" hidden="1"/>
    <row r="22314" ht="12.75" hidden="1"/>
    <row r="22315" ht="12.75" hidden="1"/>
    <row r="22316" ht="12.75" hidden="1"/>
    <row r="22317" ht="12.75" hidden="1"/>
    <row r="22318" ht="12.75" hidden="1"/>
    <row r="22319" ht="12.75" hidden="1"/>
    <row r="22320" ht="12.75" hidden="1"/>
    <row r="22321" ht="12.75" hidden="1"/>
    <row r="22322" ht="12.75" hidden="1"/>
    <row r="22323" ht="12.75" hidden="1"/>
    <row r="22324" ht="12.75" hidden="1"/>
    <row r="22325" ht="12.75" hidden="1"/>
    <row r="22326" ht="12.75" hidden="1"/>
    <row r="22327" ht="12.75" hidden="1"/>
    <row r="22328" ht="12.75" hidden="1"/>
    <row r="22329" ht="12.75" hidden="1"/>
    <row r="22330" ht="12.75" hidden="1"/>
    <row r="22331" ht="12.75" hidden="1"/>
    <row r="22332" ht="12.75" hidden="1"/>
    <row r="22333" ht="12.75" hidden="1"/>
    <row r="22334" ht="12.75" hidden="1"/>
    <row r="22335" ht="12.75" hidden="1"/>
    <row r="22336" ht="12.75" hidden="1"/>
    <row r="22337" ht="12.75" hidden="1"/>
    <row r="22338" ht="12.75" hidden="1"/>
    <row r="22339" ht="12.75" hidden="1"/>
    <row r="22340" ht="12.75" hidden="1"/>
    <row r="22341" ht="12.75" hidden="1"/>
    <row r="22342" ht="12.75" hidden="1"/>
    <row r="22343" ht="12.75" hidden="1"/>
    <row r="22344" ht="12.75" hidden="1"/>
    <row r="22345" ht="12.75" hidden="1"/>
    <row r="22346" ht="12.75" hidden="1"/>
    <row r="22347" ht="12.75" hidden="1"/>
    <row r="22348" ht="12.75" hidden="1"/>
    <row r="22349" ht="12.75" hidden="1"/>
    <row r="22350" ht="12.75" hidden="1"/>
    <row r="22351" ht="12.75" hidden="1"/>
    <row r="22352" ht="12.75" hidden="1"/>
    <row r="22353" ht="12.75" hidden="1"/>
    <row r="22354" ht="12.75" hidden="1"/>
    <row r="22355" ht="12.75" hidden="1"/>
    <row r="22356" ht="12.75" hidden="1"/>
    <row r="22357" ht="12.75" hidden="1"/>
    <row r="22358" ht="12.75" hidden="1"/>
    <row r="22359" ht="12.75" hidden="1"/>
    <row r="22360" ht="12.75" hidden="1"/>
    <row r="22361" ht="12.75" hidden="1"/>
    <row r="22362" ht="12.75" hidden="1"/>
    <row r="22363" ht="12.75" hidden="1"/>
    <row r="22364" ht="12.75" hidden="1"/>
    <row r="22365" ht="12.75" hidden="1"/>
    <row r="22366" ht="12.75" hidden="1"/>
    <row r="22367" ht="12.75" hidden="1"/>
    <row r="22368" ht="12.75" hidden="1"/>
    <row r="22369" ht="12.75" hidden="1"/>
    <row r="22370" ht="12.75" hidden="1"/>
    <row r="22371" ht="12.75" hidden="1"/>
    <row r="22372" ht="12.75" hidden="1"/>
    <row r="22373" ht="12.75" hidden="1"/>
    <row r="22374" ht="12.75" hidden="1"/>
    <row r="22375" ht="12.75" hidden="1"/>
    <row r="22376" ht="12.75" hidden="1"/>
    <row r="22377" ht="12.75" hidden="1"/>
    <row r="22378" ht="12.75" hidden="1"/>
    <row r="22379" ht="12.75" hidden="1"/>
    <row r="22380" ht="12.75" hidden="1"/>
    <row r="22381" ht="12.75" hidden="1"/>
    <row r="22382" ht="12.75" hidden="1"/>
    <row r="22383" ht="12.75" hidden="1"/>
    <row r="22384" ht="12.75" hidden="1"/>
    <row r="22385" ht="12.75" hidden="1"/>
    <row r="22386" ht="12.75" hidden="1"/>
    <row r="22387" ht="12.75" hidden="1"/>
    <row r="22388" ht="12.75" hidden="1"/>
    <row r="22389" ht="12.75" hidden="1"/>
    <row r="22390" ht="12.75" hidden="1"/>
    <row r="22391" ht="12.75" hidden="1"/>
    <row r="22392" ht="12.75" hidden="1"/>
    <row r="22393" ht="12.75" hidden="1"/>
    <row r="22394" ht="12.75" hidden="1"/>
    <row r="22395" ht="12.75" hidden="1"/>
    <row r="22396" ht="12.75" hidden="1"/>
    <row r="22397" ht="12.75" hidden="1"/>
    <row r="22398" ht="12.75" hidden="1"/>
    <row r="22399" ht="12.75" hidden="1"/>
    <row r="22400" ht="12.75" hidden="1"/>
    <row r="22401" ht="12.75" hidden="1"/>
    <row r="22402" ht="12.75" hidden="1"/>
    <row r="22403" ht="12.75" hidden="1"/>
    <row r="22404" ht="12.75" hidden="1"/>
    <row r="22405" ht="12.75" hidden="1"/>
    <row r="22406" ht="12.75" hidden="1"/>
    <row r="22407" ht="12.75" hidden="1"/>
    <row r="22408" ht="12.75" hidden="1"/>
    <row r="22409" ht="12.75" hidden="1"/>
    <row r="22410" ht="12.75" hidden="1"/>
    <row r="22411" ht="12.75" hidden="1"/>
    <row r="22412" ht="12.75" hidden="1"/>
    <row r="22413" ht="12.75" hidden="1"/>
    <row r="22414" ht="12.75" hidden="1"/>
    <row r="22415" ht="12.75" hidden="1"/>
    <row r="22416" ht="12.75" hidden="1"/>
    <row r="22417" ht="12.75" hidden="1"/>
    <row r="22418" ht="12.75" hidden="1"/>
    <row r="22419" ht="12.75" hidden="1"/>
    <row r="22420" ht="12.75" hidden="1"/>
    <row r="22421" ht="12.75" hidden="1"/>
    <row r="22422" ht="12.75" hidden="1"/>
    <row r="22423" ht="12.75" hidden="1"/>
    <row r="22424" ht="12.75" hidden="1"/>
    <row r="22425" ht="12.75" hidden="1"/>
    <row r="22426" ht="12.75" hidden="1"/>
    <row r="22427" ht="12.75" hidden="1"/>
    <row r="22428" ht="12.75" hidden="1"/>
    <row r="22429" ht="12.75" hidden="1"/>
    <row r="22430" ht="12.75" hidden="1"/>
    <row r="22431" ht="12.75" hidden="1"/>
    <row r="22432" ht="12.75" hidden="1"/>
    <row r="22433" ht="12.75" hidden="1"/>
    <row r="22434" ht="12.75" hidden="1"/>
    <row r="22435" ht="12.75" hidden="1"/>
    <row r="22436" ht="12.75" hidden="1"/>
    <row r="22437" ht="12.75" hidden="1"/>
    <row r="22438" ht="12.75" hidden="1"/>
    <row r="22439" ht="12.75" hidden="1"/>
    <row r="22440" ht="12.75" hidden="1"/>
    <row r="22441" ht="12.75" hidden="1"/>
    <row r="22442" ht="12.75" hidden="1"/>
    <row r="22443" ht="12.75" hidden="1"/>
    <row r="22444" ht="12.75" hidden="1"/>
    <row r="22445" ht="12.75" hidden="1"/>
    <row r="22446" ht="12.75" hidden="1"/>
    <row r="22447" ht="12.75" hidden="1"/>
    <row r="22448" ht="12.75" hidden="1"/>
    <row r="22449" ht="12.75" hidden="1"/>
    <row r="22450" ht="12.75" hidden="1"/>
    <row r="22451" ht="12.75" hidden="1"/>
    <row r="22452" ht="12.75" hidden="1"/>
    <row r="22453" ht="12.75" hidden="1"/>
    <row r="22454" ht="12.75" hidden="1"/>
    <row r="22455" ht="12.75" hidden="1"/>
    <row r="22456" ht="12.75" hidden="1"/>
    <row r="22457" ht="12.75" hidden="1"/>
    <row r="22458" ht="12.75" hidden="1"/>
    <row r="22459" ht="12.75" hidden="1"/>
    <row r="22460" ht="12.75" hidden="1"/>
    <row r="22461" ht="12.75" hidden="1"/>
    <row r="22462" ht="12.75" hidden="1"/>
    <row r="22463" ht="12.75" hidden="1"/>
    <row r="22464" ht="12.75" hidden="1"/>
    <row r="22465" ht="12.75" hidden="1"/>
    <row r="22466" ht="12.75" hidden="1"/>
    <row r="22467" ht="12.75" hidden="1"/>
    <row r="22468" ht="12.75" hidden="1"/>
    <row r="22469" ht="12.75" hidden="1"/>
    <row r="22470" ht="12.75" hidden="1"/>
    <row r="22471" ht="12.75" hidden="1"/>
    <row r="22472" ht="12.75" hidden="1"/>
    <row r="22473" ht="12.75" hidden="1"/>
    <row r="22474" ht="12.75" hidden="1"/>
    <row r="22475" ht="12.75" hidden="1"/>
    <row r="22476" ht="12.75" hidden="1"/>
    <row r="22477" ht="12.75" hidden="1"/>
    <row r="22478" ht="12.75" hidden="1"/>
    <row r="22479" ht="12.75" hidden="1"/>
    <row r="22480" ht="12.75" hidden="1"/>
    <row r="22481" ht="12.75" hidden="1"/>
    <row r="22482" ht="12.75" hidden="1"/>
    <row r="22483" ht="12.75" hidden="1"/>
    <row r="22484" ht="12.75" hidden="1"/>
    <row r="22485" ht="12.75" hidden="1"/>
    <row r="22486" ht="12.75" hidden="1"/>
    <row r="22487" ht="12.75" hidden="1"/>
    <row r="22488" ht="12.75" hidden="1"/>
    <row r="22489" ht="12.75" hidden="1"/>
    <row r="22490" ht="12.75" hidden="1"/>
    <row r="22491" ht="12.75" hidden="1"/>
    <row r="22492" ht="12.75" hidden="1"/>
    <row r="22493" ht="12.75" hidden="1"/>
    <row r="22494" ht="12.75" hidden="1"/>
    <row r="22495" ht="12.75" hidden="1"/>
    <row r="22496" ht="12.75" hidden="1"/>
    <row r="22497" ht="12.75" hidden="1"/>
    <row r="22498" ht="12.75" hidden="1"/>
    <row r="22499" ht="12.75" hidden="1"/>
    <row r="22500" ht="12.75" hidden="1"/>
    <row r="22501" ht="12.75" hidden="1"/>
    <row r="22502" ht="12.75" hidden="1"/>
    <row r="22503" ht="12.75" hidden="1"/>
    <row r="22504" ht="12.75" hidden="1"/>
    <row r="22505" ht="12.75" hidden="1"/>
    <row r="22506" ht="12.75" hidden="1"/>
    <row r="22507" ht="12.75" hidden="1"/>
    <row r="22508" ht="12.75" hidden="1"/>
    <row r="22509" ht="12.75" hidden="1"/>
    <row r="22510" ht="12.75" hidden="1"/>
    <row r="22511" ht="12.75" hidden="1"/>
    <row r="22512" ht="12.75" hidden="1"/>
    <row r="22513" ht="12.75" hidden="1"/>
    <row r="22514" ht="12.75" hidden="1"/>
    <row r="22515" ht="12.75" hidden="1"/>
    <row r="22516" ht="12.75" hidden="1"/>
    <row r="22517" ht="12.75" hidden="1"/>
    <row r="22518" ht="12.75" hidden="1"/>
    <row r="22519" ht="12.75" hidden="1"/>
    <row r="22520" ht="12.75" hidden="1"/>
    <row r="22521" ht="12.75" hidden="1"/>
    <row r="22522" ht="12.75" hidden="1"/>
    <row r="22523" ht="12.75" hidden="1"/>
    <row r="22524" ht="12.75" hidden="1"/>
    <row r="22525" ht="12.75" hidden="1"/>
    <row r="22526" ht="12.75" hidden="1"/>
    <row r="22527" ht="12.75" hidden="1"/>
    <row r="22528" ht="12.75" hidden="1"/>
    <row r="22529" ht="12.75" hidden="1"/>
    <row r="22530" ht="12.75" hidden="1"/>
    <row r="22531" ht="12.75" hidden="1"/>
    <row r="22532" ht="12.75" hidden="1"/>
    <row r="22533" ht="12.75" hidden="1"/>
    <row r="22534" ht="12.75" hidden="1"/>
    <row r="22535" ht="12.75" hidden="1"/>
    <row r="22536" ht="12.75" hidden="1"/>
    <row r="22537" ht="12.75" hidden="1"/>
    <row r="22538" ht="12.75" hidden="1"/>
    <row r="22539" ht="12.75" hidden="1"/>
    <row r="22540" ht="12.75" hidden="1"/>
    <row r="22541" ht="12.75" hidden="1"/>
    <row r="22542" ht="12.75" hidden="1"/>
    <row r="22543" ht="12.75" hidden="1"/>
    <row r="22544" ht="12.75" hidden="1"/>
    <row r="22545" ht="12.75" hidden="1"/>
    <row r="22546" ht="12.75" hidden="1"/>
    <row r="22547" ht="12.75" hidden="1"/>
    <row r="22548" ht="12.75" hidden="1"/>
    <row r="22549" ht="12.75" hidden="1"/>
    <row r="22550" ht="12.75" hidden="1"/>
    <row r="22551" ht="12.75" hidden="1"/>
    <row r="22552" ht="12.75" hidden="1"/>
    <row r="22553" ht="12.75" hidden="1"/>
    <row r="22554" ht="12.75" hidden="1"/>
    <row r="22555" ht="12.75" hidden="1"/>
    <row r="22556" ht="12.75" hidden="1"/>
    <row r="22557" ht="12.75" hidden="1"/>
    <row r="22558" ht="12.75" hidden="1"/>
    <row r="22559" ht="12.75" hidden="1"/>
    <row r="22560" ht="12.75" hidden="1"/>
    <row r="22561" ht="12.75" hidden="1"/>
    <row r="22562" ht="12.75" hidden="1"/>
    <row r="22563" ht="12.75" hidden="1"/>
    <row r="22564" ht="12.75" hidden="1"/>
    <row r="22565" ht="12.75" hidden="1"/>
    <row r="22566" ht="12.75" hidden="1"/>
    <row r="22567" ht="12.75" hidden="1"/>
    <row r="22568" ht="12.75" hidden="1"/>
    <row r="22569" ht="12.75" hidden="1"/>
    <row r="22570" ht="12.75" hidden="1"/>
    <row r="22571" ht="12.75" hidden="1"/>
    <row r="22572" ht="12.75" hidden="1"/>
    <row r="22573" ht="12.75" hidden="1"/>
    <row r="22574" ht="12.75" hidden="1"/>
    <row r="22575" ht="12.75" hidden="1"/>
    <row r="22576" ht="12.75" hidden="1"/>
    <row r="22577" ht="12.75" hidden="1"/>
    <row r="22578" ht="12.75" hidden="1"/>
    <row r="22579" ht="12.75" hidden="1"/>
    <row r="22580" ht="12.75" hidden="1"/>
    <row r="22581" ht="12.75" hidden="1"/>
    <row r="22582" ht="12.75" hidden="1"/>
    <row r="22583" ht="12.75" hidden="1"/>
    <row r="22584" ht="12.75" hidden="1"/>
    <row r="22585" ht="12.75" hidden="1"/>
    <row r="22586" ht="12.75" hidden="1"/>
    <row r="22587" ht="12.75" hidden="1"/>
    <row r="22588" ht="12.75" hidden="1"/>
    <row r="22589" ht="12.75" hidden="1"/>
    <row r="22590" ht="12.75" hidden="1"/>
    <row r="22591" ht="12.75" hidden="1"/>
    <row r="22592" ht="12.75" hidden="1"/>
    <row r="22593" ht="12.75" hidden="1"/>
    <row r="22594" ht="12.75" hidden="1"/>
    <row r="22595" ht="12.75" hidden="1"/>
    <row r="22596" ht="12.75" hidden="1"/>
    <row r="22597" ht="12.75" hidden="1"/>
    <row r="22598" ht="12.75" hidden="1"/>
    <row r="22599" ht="12.75" hidden="1"/>
    <row r="22600" ht="12.75" hidden="1"/>
    <row r="22601" ht="12.75" hidden="1"/>
    <row r="22602" ht="12.75" hidden="1"/>
    <row r="22603" ht="12.75" hidden="1"/>
    <row r="22604" ht="12.75" hidden="1"/>
    <row r="22605" ht="12.75" hidden="1"/>
    <row r="22606" ht="12.75" hidden="1"/>
    <row r="22607" ht="12.75" hidden="1"/>
    <row r="22608" ht="12.75" hidden="1"/>
    <row r="22609" ht="12.75" hidden="1"/>
    <row r="22610" ht="12.75" hidden="1"/>
    <row r="22611" ht="12.75" hidden="1"/>
    <row r="22612" ht="12.75" hidden="1"/>
    <row r="22613" ht="12.75" hidden="1"/>
    <row r="22614" ht="12.75" hidden="1"/>
    <row r="22615" ht="12.75" hidden="1"/>
    <row r="22616" ht="12.75" hidden="1"/>
    <row r="22617" ht="12.75" hidden="1"/>
    <row r="22618" ht="12.75" hidden="1"/>
    <row r="22619" ht="12.75" hidden="1"/>
    <row r="22620" ht="12.75" hidden="1"/>
    <row r="22621" ht="12.75" hidden="1"/>
    <row r="22622" ht="12.75" hidden="1"/>
    <row r="22623" ht="12.75" hidden="1"/>
    <row r="22624" ht="12.75" hidden="1"/>
    <row r="22625" ht="12.75" hidden="1"/>
    <row r="22626" ht="12.75" hidden="1"/>
    <row r="22627" ht="12.75" hidden="1"/>
    <row r="22628" ht="12.75" hidden="1"/>
    <row r="22629" ht="12.75" hidden="1"/>
    <row r="22630" ht="12.75" hidden="1"/>
    <row r="22631" ht="12.75" hidden="1"/>
    <row r="22632" ht="12.75" hidden="1"/>
    <row r="22633" ht="12.75" hidden="1"/>
    <row r="22634" ht="12.75" hidden="1"/>
    <row r="22635" ht="12.75" hidden="1"/>
    <row r="22636" ht="12.75" hidden="1"/>
    <row r="22637" ht="12.75" hidden="1"/>
    <row r="22638" ht="12.75" hidden="1"/>
    <row r="22639" ht="12.75" hidden="1"/>
    <row r="22640" ht="12.75" hidden="1"/>
    <row r="22641" ht="12.75" hidden="1"/>
    <row r="22642" ht="12.75" hidden="1"/>
    <row r="22643" ht="12.75" hidden="1"/>
    <row r="22644" ht="12.75" hidden="1"/>
    <row r="22645" ht="12.75" hidden="1"/>
    <row r="22646" ht="12.75" hidden="1"/>
    <row r="22647" ht="12.75" hidden="1"/>
    <row r="22648" ht="12.75" hidden="1"/>
    <row r="22649" ht="12.75" hidden="1"/>
    <row r="22650" ht="12.75" hidden="1"/>
    <row r="22651" ht="12.75" hidden="1"/>
    <row r="22652" ht="12.75" hidden="1"/>
    <row r="22653" ht="12.75" hidden="1"/>
    <row r="22654" ht="12.75" hidden="1"/>
    <row r="22655" ht="12.75" hidden="1"/>
    <row r="22656" ht="12.75" hidden="1"/>
    <row r="22657" ht="12.75" hidden="1"/>
    <row r="22658" ht="12.75" hidden="1"/>
    <row r="22659" ht="12.75" hidden="1"/>
    <row r="22660" ht="12.75" hidden="1"/>
    <row r="22661" ht="12.75" hidden="1"/>
    <row r="22662" ht="12.75" hidden="1"/>
    <row r="22663" ht="12.75" hidden="1"/>
    <row r="22664" ht="12.75" hidden="1"/>
    <row r="22665" ht="12.75" hidden="1"/>
    <row r="22666" ht="12.75" hidden="1"/>
    <row r="22667" ht="12.75" hidden="1"/>
    <row r="22668" ht="12.75" hidden="1"/>
    <row r="22669" ht="12.75" hidden="1"/>
    <row r="22670" ht="12.75" hidden="1"/>
    <row r="22671" ht="12.75" hidden="1"/>
    <row r="22672" ht="12.75" hidden="1"/>
    <row r="22673" ht="12.75" hidden="1"/>
    <row r="22674" ht="12.75" hidden="1"/>
    <row r="22675" ht="12.75" hidden="1"/>
    <row r="22676" ht="12.75" hidden="1"/>
    <row r="22677" ht="12.75" hidden="1"/>
    <row r="22678" ht="12.75" hidden="1"/>
    <row r="22679" ht="12.75" hidden="1"/>
    <row r="22680" ht="12.75" hidden="1"/>
    <row r="22681" ht="12.75" hidden="1"/>
    <row r="22682" ht="12.75" hidden="1"/>
    <row r="22683" ht="12.75" hidden="1"/>
    <row r="22684" ht="12.75" hidden="1"/>
    <row r="22685" ht="12.75" hidden="1"/>
    <row r="22686" ht="12.75" hidden="1"/>
    <row r="22687" ht="12.75" hidden="1"/>
    <row r="22688" ht="12.75" hidden="1"/>
    <row r="22689" ht="12.75" hidden="1"/>
    <row r="22690" ht="12.75" hidden="1"/>
    <row r="22691" ht="12.75" hidden="1"/>
    <row r="22692" ht="12.75" hidden="1"/>
    <row r="22693" ht="12.75" hidden="1"/>
    <row r="22694" ht="12.75" hidden="1"/>
    <row r="22695" ht="12.75" hidden="1"/>
    <row r="22696" ht="12.75" hidden="1"/>
    <row r="22697" ht="12.75" hidden="1"/>
    <row r="22698" ht="12.75" hidden="1"/>
    <row r="22699" ht="12.75" hidden="1"/>
    <row r="22700" ht="12.75" hidden="1"/>
    <row r="22701" ht="12.75" hidden="1"/>
    <row r="22702" ht="12.75" hidden="1"/>
    <row r="22703" ht="12.75" hidden="1"/>
    <row r="22704" ht="12.75" hidden="1"/>
    <row r="22705" ht="12.75" hidden="1"/>
    <row r="22706" ht="12.75" hidden="1"/>
    <row r="22707" ht="12.75" hidden="1"/>
    <row r="22708" ht="12.75" hidden="1"/>
    <row r="22709" ht="12.75" hidden="1"/>
    <row r="22710" ht="12.75" hidden="1"/>
    <row r="22711" ht="12.75" hidden="1"/>
    <row r="22712" ht="12.75" hidden="1"/>
    <row r="22713" ht="12.75" hidden="1"/>
    <row r="22714" ht="12.75" hidden="1"/>
    <row r="22715" ht="12.75" hidden="1"/>
    <row r="22716" ht="12.75" hidden="1"/>
    <row r="22717" ht="12.75" hidden="1"/>
    <row r="22718" ht="12.75" hidden="1"/>
    <row r="22719" ht="12.75" hidden="1"/>
    <row r="22720" ht="12.75" hidden="1"/>
    <row r="22721" ht="12.75" hidden="1"/>
    <row r="22722" ht="12.75" hidden="1"/>
    <row r="22723" ht="12.75" hidden="1"/>
    <row r="22724" ht="12.75" hidden="1"/>
    <row r="22725" ht="12.75" hidden="1"/>
    <row r="22726" ht="12.75" hidden="1"/>
    <row r="22727" ht="12.75" hidden="1"/>
    <row r="22728" ht="12.75" hidden="1"/>
    <row r="22729" ht="12.75" hidden="1"/>
    <row r="22730" ht="12.75" hidden="1"/>
    <row r="22731" ht="12.75" hidden="1"/>
    <row r="22732" ht="12.75" hidden="1"/>
    <row r="22733" ht="12.75" hidden="1"/>
    <row r="22734" ht="12.75" hidden="1"/>
    <row r="22735" ht="12.75" hidden="1"/>
    <row r="22736" ht="12.75" hidden="1"/>
    <row r="22737" ht="12.75" hidden="1"/>
    <row r="22738" ht="12.75" hidden="1"/>
    <row r="22739" ht="12.75" hidden="1"/>
    <row r="22740" ht="12.75" hidden="1"/>
    <row r="22741" ht="12.75" hidden="1"/>
    <row r="22742" ht="12.75" hidden="1"/>
    <row r="22743" ht="12.75" hidden="1"/>
    <row r="22744" ht="12.75" hidden="1"/>
    <row r="22745" ht="12.75" hidden="1"/>
    <row r="22746" ht="12.75" hidden="1"/>
    <row r="22747" ht="12.75" hidden="1"/>
    <row r="22748" ht="12.75" hidden="1"/>
    <row r="22749" ht="12.75" hidden="1"/>
    <row r="22750" ht="12.75" hidden="1"/>
    <row r="22751" ht="12.75" hidden="1"/>
    <row r="22752" ht="12.75" hidden="1"/>
    <row r="22753" ht="12.75" hidden="1"/>
    <row r="22754" ht="12.75" hidden="1"/>
    <row r="22755" ht="12.75" hidden="1"/>
    <row r="22756" ht="12.75" hidden="1"/>
    <row r="22757" ht="12.75" hidden="1"/>
    <row r="22758" ht="12.75" hidden="1"/>
    <row r="22759" ht="12.75" hidden="1"/>
    <row r="22760" ht="12.75" hidden="1"/>
    <row r="22761" ht="12.75" hidden="1"/>
    <row r="22762" ht="12.75" hidden="1"/>
    <row r="22763" ht="12.75" hidden="1"/>
    <row r="22764" ht="12.75" hidden="1"/>
    <row r="22765" ht="12.75" hidden="1"/>
    <row r="22766" ht="12.75" hidden="1"/>
    <row r="22767" ht="12.75" hidden="1"/>
    <row r="22768" ht="12.75" hidden="1"/>
    <row r="22769" ht="12.75" hidden="1"/>
    <row r="22770" ht="12.75" hidden="1"/>
    <row r="22771" ht="12.75" hidden="1"/>
    <row r="22772" ht="12.75" hidden="1"/>
    <row r="22773" ht="12.75" hidden="1"/>
    <row r="22774" ht="12.75" hidden="1"/>
    <row r="22775" ht="12.75" hidden="1"/>
    <row r="22776" ht="12.75" hidden="1"/>
    <row r="22777" ht="12.75" hidden="1"/>
    <row r="22778" ht="12.75" hidden="1"/>
    <row r="22779" ht="12.75" hidden="1"/>
    <row r="22780" ht="12.75" hidden="1"/>
    <row r="22781" ht="12.75" hidden="1"/>
    <row r="22782" ht="12.75" hidden="1"/>
    <row r="22783" ht="12.75" hidden="1"/>
    <row r="22784" ht="12.75" hidden="1"/>
    <row r="22785" ht="12.75" hidden="1"/>
    <row r="22786" ht="12.75" hidden="1"/>
    <row r="22787" ht="12.75" hidden="1"/>
    <row r="22788" ht="12.75" hidden="1"/>
    <row r="22789" ht="12.75" hidden="1"/>
    <row r="22790" ht="12.75" hidden="1"/>
    <row r="22791" ht="12.75" hidden="1"/>
    <row r="22792" ht="12.75" hidden="1"/>
    <row r="22793" ht="12.75" hidden="1"/>
    <row r="22794" ht="12.75" hidden="1"/>
    <row r="22795" ht="12.75" hidden="1"/>
    <row r="22796" ht="12.75" hidden="1"/>
    <row r="22797" ht="12.75" hidden="1"/>
    <row r="22798" ht="12.75" hidden="1"/>
    <row r="22799" ht="12.75" hidden="1"/>
    <row r="22800" ht="12.75" hidden="1"/>
    <row r="22801" ht="12.75" hidden="1"/>
    <row r="22802" ht="12.75" hidden="1"/>
    <row r="22803" ht="12.75" hidden="1"/>
    <row r="22804" ht="12.75" hidden="1"/>
    <row r="22805" ht="12.75" hidden="1"/>
    <row r="22806" ht="12.75" hidden="1"/>
    <row r="22807" ht="12.75" hidden="1"/>
    <row r="22808" ht="12.75" hidden="1"/>
    <row r="22809" ht="12.75" hidden="1"/>
    <row r="22810" ht="12.75" hidden="1"/>
    <row r="22811" ht="12.75" hidden="1"/>
    <row r="22812" ht="12.75" hidden="1"/>
    <row r="22813" ht="12.75" hidden="1"/>
    <row r="22814" ht="12.75" hidden="1"/>
    <row r="22815" ht="12.75" hidden="1"/>
    <row r="22816" ht="12.75" hidden="1"/>
    <row r="22817" ht="12.75" hidden="1"/>
    <row r="22818" ht="12.75" hidden="1"/>
    <row r="22819" ht="12.75" hidden="1"/>
    <row r="22820" ht="12.75" hidden="1"/>
    <row r="22821" ht="12.75" hidden="1"/>
    <row r="22822" ht="12.75" hidden="1"/>
    <row r="22823" ht="12.75" hidden="1"/>
    <row r="22824" ht="12.75" hidden="1"/>
    <row r="22825" ht="12.75" hidden="1"/>
    <row r="22826" ht="12.75" hidden="1"/>
    <row r="22827" ht="12.75" hidden="1"/>
    <row r="22828" ht="12.75" hidden="1"/>
    <row r="22829" ht="12.75" hidden="1"/>
    <row r="22830" ht="12.75" hidden="1"/>
    <row r="22831" ht="12.75" hidden="1"/>
    <row r="22832" ht="12.75" hidden="1"/>
    <row r="22833" ht="12.75" hidden="1"/>
    <row r="22834" ht="12.75" hidden="1"/>
    <row r="22835" ht="12.75" hidden="1"/>
    <row r="22836" ht="12.75" hidden="1"/>
    <row r="22837" ht="12.75" hidden="1"/>
    <row r="22838" ht="12.75" hidden="1"/>
    <row r="22839" ht="12.75" hidden="1"/>
    <row r="22840" ht="12.75" hidden="1"/>
    <row r="22841" ht="12.75" hidden="1"/>
    <row r="22842" ht="12.75" hidden="1"/>
    <row r="22843" ht="12.75" hidden="1"/>
    <row r="22844" ht="12.75" hidden="1"/>
    <row r="22845" ht="12.75" hidden="1"/>
    <row r="22846" ht="12.75" hidden="1"/>
    <row r="22847" ht="12.75" hidden="1"/>
    <row r="22848" ht="12.75" hidden="1"/>
    <row r="22849" ht="12.75" hidden="1"/>
    <row r="22850" ht="12.75" hidden="1"/>
    <row r="22851" ht="12.75" hidden="1"/>
    <row r="22852" ht="12.75" hidden="1"/>
    <row r="22853" ht="12.75" hidden="1"/>
    <row r="22854" ht="12.75" hidden="1"/>
    <row r="22855" ht="12.75" hidden="1"/>
    <row r="22856" ht="12.75" hidden="1"/>
    <row r="22857" ht="12.75" hidden="1"/>
    <row r="22858" ht="12.75" hidden="1"/>
    <row r="22859" ht="12.75" hidden="1"/>
    <row r="22860" ht="12.75" hidden="1"/>
    <row r="22861" ht="12.75" hidden="1"/>
    <row r="22862" ht="12.75" hidden="1"/>
    <row r="22863" ht="12.75" hidden="1"/>
    <row r="22864" ht="12.75" hidden="1"/>
    <row r="22865" ht="12.75" hidden="1"/>
    <row r="22866" ht="12.75" hidden="1"/>
    <row r="22867" ht="12.75" hidden="1"/>
    <row r="22868" ht="12.75" hidden="1"/>
    <row r="22869" ht="12.75" hidden="1"/>
    <row r="22870" ht="12.75" hidden="1"/>
    <row r="22871" ht="12.75" hidden="1"/>
    <row r="22872" ht="12.75" hidden="1"/>
    <row r="22873" ht="12.75" hidden="1"/>
    <row r="22874" ht="12.75" hidden="1"/>
    <row r="22875" ht="12.75" hidden="1"/>
    <row r="22876" ht="12.75" hidden="1"/>
    <row r="22877" ht="12.75" hidden="1"/>
    <row r="22878" ht="12.75" hidden="1"/>
    <row r="22879" ht="12.75" hidden="1"/>
    <row r="22880" ht="12.75" hidden="1"/>
    <row r="22881" ht="12.75" hidden="1"/>
    <row r="22882" ht="12.75" hidden="1"/>
    <row r="22883" ht="12.75" hidden="1"/>
    <row r="22884" ht="12.75" hidden="1"/>
    <row r="22885" ht="12.75" hidden="1"/>
    <row r="22886" ht="12.75" hidden="1"/>
    <row r="22887" ht="12.75" hidden="1"/>
    <row r="22888" ht="12.75" hidden="1"/>
    <row r="22889" ht="12.75" hidden="1"/>
    <row r="22890" ht="12.75" hidden="1"/>
    <row r="22891" ht="12.75" hidden="1"/>
    <row r="22892" ht="12.75" hidden="1"/>
    <row r="22893" ht="12.75" hidden="1"/>
    <row r="22894" ht="12.75" hidden="1"/>
    <row r="22895" ht="12.75" hidden="1"/>
    <row r="22896" ht="12.75" hidden="1"/>
    <row r="22897" ht="12.75" hidden="1"/>
    <row r="22898" ht="12.75" hidden="1"/>
    <row r="22899" ht="12.75" hidden="1"/>
    <row r="22900" ht="12.75" hidden="1"/>
    <row r="22901" ht="12.75" hidden="1"/>
    <row r="22902" ht="12.75" hidden="1"/>
    <row r="22903" ht="12.75" hidden="1"/>
    <row r="22904" ht="12.75" hidden="1"/>
    <row r="22905" ht="12.75" hidden="1"/>
    <row r="22906" ht="12.75" hidden="1"/>
    <row r="22907" ht="12.75" hidden="1"/>
    <row r="22908" ht="12.75" hidden="1"/>
    <row r="22909" ht="12.75" hidden="1"/>
    <row r="22910" ht="12.75" hidden="1"/>
    <row r="22911" ht="12.75" hidden="1"/>
    <row r="22912" ht="12.75" hidden="1"/>
    <row r="22913" ht="12.75" hidden="1"/>
    <row r="22914" ht="12.75" hidden="1"/>
    <row r="22915" ht="12.75" hidden="1"/>
    <row r="22916" ht="12.75" hidden="1"/>
    <row r="22917" ht="12.75" hidden="1"/>
    <row r="22918" ht="12.75" hidden="1"/>
    <row r="22919" ht="12.75" hidden="1"/>
    <row r="22920" ht="12.75" hidden="1"/>
    <row r="22921" ht="12.75" hidden="1"/>
    <row r="22922" ht="12.75" hidden="1"/>
    <row r="22923" ht="12.75" hidden="1"/>
    <row r="22924" ht="12.75" hidden="1"/>
    <row r="22925" ht="12.75" hidden="1"/>
    <row r="22926" ht="12.75" hidden="1"/>
    <row r="22927" ht="12.75" hidden="1"/>
    <row r="22928" ht="12.75" hidden="1"/>
    <row r="22929" ht="12.75" hidden="1"/>
    <row r="22930" ht="12.75" hidden="1"/>
    <row r="22931" ht="12.75" hidden="1"/>
    <row r="22932" ht="12.75" hidden="1"/>
    <row r="22933" ht="12.75" hidden="1"/>
    <row r="22934" ht="12.75" hidden="1"/>
    <row r="22935" ht="12.75" hidden="1"/>
    <row r="22936" ht="12.75" hidden="1"/>
    <row r="22937" ht="12.75" hidden="1"/>
    <row r="22938" ht="12.75" hidden="1"/>
    <row r="22939" ht="12.75" hidden="1"/>
    <row r="22940" ht="12.75" hidden="1"/>
    <row r="22941" ht="12.75" hidden="1"/>
    <row r="22942" ht="12.75" hidden="1"/>
    <row r="22943" ht="12.75" hidden="1"/>
    <row r="22944" ht="12.75" hidden="1"/>
    <row r="22945" ht="12.75" hidden="1"/>
    <row r="22946" ht="12.75" hidden="1"/>
    <row r="22947" ht="12.75" hidden="1"/>
    <row r="22948" ht="12.75" hidden="1"/>
    <row r="22949" ht="12.75" hidden="1"/>
    <row r="22950" ht="12.75" hidden="1"/>
    <row r="22951" ht="12.75" hidden="1"/>
    <row r="22952" ht="12.75" hidden="1"/>
    <row r="22953" ht="12.75" hidden="1"/>
    <row r="22954" ht="12.75" hidden="1"/>
    <row r="22955" ht="12.75" hidden="1"/>
    <row r="22956" ht="12.75" hidden="1"/>
    <row r="22957" ht="12.75" hidden="1"/>
    <row r="22958" ht="12.75" hidden="1"/>
    <row r="22959" ht="12.75" hidden="1"/>
    <row r="22960" ht="12.75" hidden="1"/>
    <row r="22961" ht="12.75" hidden="1"/>
    <row r="22962" ht="12.75" hidden="1"/>
    <row r="22963" ht="12.75" hidden="1"/>
    <row r="22964" ht="12.75" hidden="1"/>
    <row r="22965" ht="12.75" hidden="1"/>
    <row r="22966" ht="12.75" hidden="1"/>
    <row r="22967" ht="12.75" hidden="1"/>
    <row r="22968" ht="12.75" hidden="1"/>
    <row r="22969" ht="12.75" hidden="1"/>
    <row r="22970" ht="12.75" hidden="1"/>
    <row r="22971" ht="12.75" hidden="1"/>
    <row r="22972" ht="12.75" hidden="1"/>
    <row r="22973" ht="12.75" hidden="1"/>
    <row r="22974" ht="12.75" hidden="1"/>
    <row r="22975" ht="12.75" hidden="1"/>
    <row r="22976" ht="12.75" hidden="1"/>
    <row r="22977" ht="12.75" hidden="1"/>
    <row r="22978" ht="12.75" hidden="1"/>
    <row r="22979" ht="12.75" hidden="1"/>
    <row r="22980" ht="12.75" hidden="1"/>
    <row r="22981" ht="12.75" hidden="1"/>
    <row r="22982" ht="12.75" hidden="1"/>
    <row r="22983" ht="12.75" hidden="1"/>
    <row r="22984" ht="12.75" hidden="1"/>
    <row r="22985" ht="12.75" hidden="1"/>
    <row r="22986" ht="12.75" hidden="1"/>
    <row r="22987" ht="12.75" hidden="1"/>
    <row r="22988" ht="12.75" hidden="1"/>
    <row r="22989" ht="12.75" hidden="1"/>
    <row r="22990" ht="12.75" hidden="1"/>
    <row r="22991" ht="12.75" hidden="1"/>
    <row r="22992" ht="12.75" hidden="1"/>
    <row r="22993" ht="12.75" hidden="1"/>
    <row r="22994" ht="12.75" hidden="1"/>
    <row r="22995" ht="12.75" hidden="1"/>
    <row r="22996" ht="12.75" hidden="1"/>
    <row r="22997" ht="12.75" hidden="1"/>
    <row r="22998" ht="12.75" hidden="1"/>
    <row r="22999" ht="12.75" hidden="1"/>
    <row r="23000" ht="12.75" hidden="1"/>
    <row r="23001" ht="12.75" hidden="1"/>
    <row r="23002" ht="12.75" hidden="1"/>
    <row r="23003" ht="12.75" hidden="1"/>
    <row r="23004" ht="12.75" hidden="1"/>
    <row r="23005" ht="12.75" hidden="1"/>
    <row r="23006" ht="12.75" hidden="1"/>
    <row r="23007" ht="12.75" hidden="1"/>
    <row r="23008" ht="12.75" hidden="1"/>
    <row r="23009" ht="12.75" hidden="1"/>
    <row r="23010" ht="12.75" hidden="1"/>
    <row r="23011" ht="12.75" hidden="1"/>
    <row r="23012" ht="12.75" hidden="1"/>
    <row r="23013" ht="12.75" hidden="1"/>
    <row r="23014" ht="12.75" hidden="1"/>
    <row r="23015" ht="12.75" hidden="1"/>
    <row r="23016" ht="12.75" hidden="1"/>
    <row r="23017" ht="12.75" hidden="1"/>
    <row r="23018" ht="12.75" hidden="1"/>
    <row r="23019" ht="12.75" hidden="1"/>
    <row r="23020" ht="12.75" hidden="1"/>
    <row r="23021" ht="12.75" hidden="1"/>
    <row r="23022" ht="12.75" hidden="1"/>
    <row r="23023" ht="12.75" hidden="1"/>
    <row r="23024" ht="12.75" hidden="1"/>
    <row r="23025" ht="12.75" hidden="1"/>
    <row r="23026" ht="12.75" hidden="1"/>
    <row r="23027" ht="12.75" hidden="1"/>
    <row r="23028" ht="12.75" hidden="1"/>
    <row r="23029" ht="12.75" hidden="1"/>
    <row r="23030" ht="12.75" hidden="1"/>
    <row r="23031" ht="12.75" hidden="1"/>
    <row r="23032" ht="12.75" hidden="1"/>
    <row r="23033" ht="12.75" hidden="1"/>
    <row r="23034" ht="12.75" hidden="1"/>
    <row r="23035" ht="12.75" hidden="1"/>
    <row r="23036" ht="12.75" hidden="1"/>
    <row r="23037" ht="12.75" hidden="1"/>
    <row r="23038" ht="12.75" hidden="1"/>
    <row r="23039" ht="12.75" hidden="1"/>
    <row r="23040" ht="12.75" hidden="1"/>
    <row r="23041" ht="12.75" hidden="1"/>
    <row r="23042" ht="12.75" hidden="1"/>
    <row r="23043" ht="12.75" hidden="1"/>
    <row r="23044" ht="12.75" hidden="1"/>
    <row r="23045" ht="12.75" hidden="1"/>
    <row r="23046" ht="12.75" hidden="1"/>
    <row r="23047" ht="12.75" hidden="1"/>
    <row r="23048" ht="12.75" hidden="1"/>
    <row r="23049" ht="12.75" hidden="1"/>
    <row r="23050" ht="12.75" hidden="1"/>
    <row r="23051" ht="12.75" hidden="1"/>
    <row r="23052" ht="12.75" hidden="1"/>
    <row r="23053" ht="12.75" hidden="1"/>
    <row r="23054" ht="12.75" hidden="1"/>
    <row r="23055" ht="12.75" hidden="1"/>
    <row r="23056" ht="12.75" hidden="1"/>
    <row r="23057" ht="12.75" hidden="1"/>
    <row r="23058" ht="12.75" hidden="1"/>
    <row r="23059" ht="12.75" hidden="1"/>
    <row r="23060" ht="12.75" hidden="1"/>
    <row r="23061" ht="12.75" hidden="1"/>
    <row r="23062" ht="12.75" hidden="1"/>
    <row r="23063" ht="12.75" hidden="1"/>
    <row r="23064" ht="12.75" hidden="1"/>
    <row r="23065" ht="12.75" hidden="1"/>
    <row r="23066" ht="12.75" hidden="1"/>
    <row r="23067" ht="12.75" hidden="1"/>
    <row r="23068" ht="12.75" hidden="1"/>
    <row r="23069" ht="12.75" hidden="1"/>
    <row r="23070" ht="12.75" hidden="1"/>
    <row r="23071" ht="12.75" hidden="1"/>
    <row r="23072" ht="12.75" hidden="1"/>
    <row r="23073" ht="12.75" hidden="1"/>
    <row r="23074" ht="12.75" hidden="1"/>
    <row r="23075" ht="12.75" hidden="1"/>
    <row r="23076" ht="12.75" hidden="1"/>
    <row r="23077" ht="12.75" hidden="1"/>
    <row r="23078" ht="12.75" hidden="1"/>
    <row r="23079" ht="12.75" hidden="1"/>
    <row r="23080" ht="12.75" hidden="1"/>
    <row r="23081" ht="12.75" hidden="1"/>
    <row r="23082" ht="12.75" hidden="1"/>
    <row r="23083" ht="12.75" hidden="1"/>
    <row r="23084" ht="12.75" hidden="1"/>
    <row r="23085" ht="12.75" hidden="1"/>
    <row r="23086" ht="12.75" hidden="1"/>
    <row r="23087" ht="12.75" hidden="1"/>
    <row r="23088" ht="12.75" hidden="1"/>
    <row r="23089" ht="12.75" hidden="1"/>
    <row r="23090" ht="12.75" hidden="1"/>
    <row r="23091" ht="12.75" hidden="1"/>
    <row r="23092" ht="12.75" hidden="1"/>
    <row r="23093" ht="12.75" hidden="1"/>
    <row r="23094" ht="12.75" hidden="1"/>
    <row r="23095" ht="12.75" hidden="1"/>
    <row r="23096" ht="12.75" hidden="1"/>
    <row r="23097" ht="12.75" hidden="1"/>
    <row r="23098" ht="12.75" hidden="1"/>
    <row r="23099" ht="12.75" hidden="1"/>
    <row r="23100" ht="12.75" hidden="1"/>
    <row r="23101" ht="12.75" hidden="1"/>
    <row r="23102" ht="12.75" hidden="1"/>
    <row r="23103" ht="12.75" hidden="1"/>
    <row r="23104" ht="12.75" hidden="1"/>
    <row r="23105" ht="12.75" hidden="1"/>
    <row r="23106" ht="12.75" hidden="1"/>
    <row r="23107" ht="12.75" hidden="1"/>
    <row r="23108" ht="12.75" hidden="1"/>
    <row r="23109" ht="12.75" hidden="1"/>
    <row r="23110" ht="12.75" hidden="1"/>
    <row r="23111" ht="12.75" hidden="1"/>
    <row r="23112" ht="12.75" hidden="1"/>
    <row r="23113" ht="12.75" hidden="1"/>
    <row r="23114" ht="12.75" hidden="1"/>
    <row r="23115" ht="12.75" hidden="1"/>
    <row r="23116" ht="12.75" hidden="1"/>
    <row r="23117" ht="12.75" hidden="1"/>
    <row r="23118" ht="12.75" hidden="1"/>
    <row r="23119" ht="12.75" hidden="1"/>
    <row r="23120" ht="12.75" hidden="1"/>
    <row r="23121" ht="12.75" hidden="1"/>
    <row r="23122" ht="12.75" hidden="1"/>
    <row r="23123" ht="12.75" hidden="1"/>
    <row r="23124" ht="12.75" hidden="1"/>
    <row r="23125" ht="12.75" hidden="1"/>
    <row r="23126" ht="12.75" hidden="1"/>
    <row r="23127" ht="12.75" hidden="1"/>
    <row r="23128" ht="12.75" hidden="1"/>
    <row r="23129" ht="12.75" hidden="1"/>
    <row r="23130" ht="12.75" hidden="1"/>
    <row r="23131" ht="12.75" hidden="1"/>
    <row r="23132" ht="12.75" hidden="1"/>
    <row r="23133" ht="12.75" hidden="1"/>
    <row r="23134" ht="12.75" hidden="1"/>
    <row r="23135" ht="12.75" hidden="1"/>
    <row r="23136" ht="12.75" hidden="1"/>
    <row r="23137" ht="12.75" hidden="1"/>
    <row r="23138" ht="12.75" hidden="1"/>
    <row r="23139" ht="12.75" hidden="1"/>
    <row r="23140" ht="12.75" hidden="1"/>
    <row r="23141" ht="12.75" hidden="1"/>
    <row r="23142" ht="12.75" hidden="1"/>
    <row r="23143" ht="12.75" hidden="1"/>
    <row r="23144" ht="12.75" hidden="1"/>
    <row r="23145" ht="12.75" hidden="1"/>
    <row r="23146" ht="12.75" hidden="1"/>
    <row r="23147" ht="12.75" hidden="1"/>
    <row r="23148" ht="12.75" hidden="1"/>
    <row r="23149" ht="12.75" hidden="1"/>
    <row r="23150" ht="12.75" hidden="1"/>
    <row r="23151" ht="12.75" hidden="1"/>
    <row r="23152" ht="12.75" hidden="1"/>
    <row r="23153" ht="12.75" hidden="1"/>
    <row r="23154" ht="12.75" hidden="1"/>
    <row r="23155" ht="12.75" hidden="1"/>
    <row r="23156" ht="12.75" hidden="1"/>
    <row r="23157" ht="12.75" hidden="1"/>
    <row r="23158" ht="12.75" hidden="1"/>
    <row r="23159" ht="12.75" hidden="1"/>
    <row r="23160" ht="12.75" hidden="1"/>
    <row r="23161" ht="12.75" hidden="1"/>
    <row r="23162" ht="12.75" hidden="1"/>
    <row r="23163" ht="12.75" hidden="1"/>
    <row r="23164" ht="12.75" hidden="1"/>
    <row r="23165" ht="12.75" hidden="1"/>
    <row r="23166" ht="12.75" hidden="1"/>
    <row r="23167" ht="12.75" hidden="1"/>
    <row r="23168" ht="12.75" hidden="1"/>
    <row r="23169" ht="12.75" hidden="1"/>
    <row r="23170" ht="12.75" hidden="1"/>
    <row r="23171" ht="12.75" hidden="1"/>
    <row r="23172" ht="12.75" hidden="1"/>
    <row r="23173" ht="12.75" hidden="1"/>
    <row r="23174" ht="12.75" hidden="1"/>
    <row r="23175" ht="12.75" hidden="1"/>
    <row r="23176" ht="12.75" hidden="1"/>
    <row r="23177" ht="12.75" hidden="1"/>
    <row r="23178" ht="12.75" hidden="1"/>
    <row r="23179" ht="12.75" hidden="1"/>
    <row r="23180" ht="12.75" hidden="1"/>
    <row r="23181" ht="12.75" hidden="1"/>
    <row r="23182" ht="12.75" hidden="1"/>
    <row r="23183" ht="12.75" hidden="1"/>
    <row r="23184" ht="12.75" hidden="1"/>
    <row r="23185" ht="12.75" hidden="1"/>
    <row r="23186" ht="12.75" hidden="1"/>
    <row r="23187" ht="12.75" hidden="1"/>
    <row r="23188" ht="12.75" hidden="1"/>
    <row r="23189" ht="12.75" hidden="1"/>
    <row r="23190" ht="12.75" hidden="1"/>
    <row r="23191" ht="12.75" hidden="1"/>
    <row r="23192" ht="12.75" hidden="1"/>
    <row r="23193" ht="12.75" hidden="1"/>
    <row r="23194" ht="12.75" hidden="1"/>
    <row r="23195" ht="12.75" hidden="1"/>
    <row r="23196" ht="12.75" hidden="1"/>
    <row r="23197" ht="12.75" hidden="1"/>
    <row r="23198" ht="12.75" hidden="1"/>
    <row r="23199" ht="12.75" hidden="1"/>
    <row r="23200" ht="12.75" hidden="1"/>
    <row r="23201" ht="12.75" hidden="1"/>
    <row r="23202" ht="12.75" hidden="1"/>
    <row r="23203" ht="12.75" hidden="1"/>
    <row r="23204" ht="12.75" hidden="1"/>
    <row r="23205" ht="12.75" hidden="1"/>
    <row r="23206" ht="12.75" hidden="1"/>
    <row r="23207" ht="12.75" hidden="1"/>
    <row r="23208" ht="12.75" hidden="1"/>
    <row r="23209" ht="12.75" hidden="1"/>
    <row r="23210" ht="12.75" hidden="1"/>
    <row r="23211" ht="12.75" hidden="1"/>
    <row r="23212" ht="12.75" hidden="1"/>
    <row r="23213" ht="12.75" hidden="1"/>
    <row r="23214" ht="12.75" hidden="1"/>
    <row r="23215" ht="12.75" hidden="1"/>
    <row r="23216" ht="12.75" hidden="1"/>
    <row r="23217" ht="12.75" hidden="1"/>
    <row r="23218" ht="12.75" hidden="1"/>
    <row r="23219" ht="12.75" hidden="1"/>
    <row r="23220" ht="12.75" hidden="1"/>
    <row r="23221" ht="12.75" hidden="1"/>
    <row r="23222" ht="12.75" hidden="1"/>
    <row r="23223" ht="12.75" hidden="1"/>
    <row r="23224" ht="12.75" hidden="1"/>
    <row r="23225" ht="12.75" hidden="1"/>
    <row r="23226" ht="12.75" hidden="1"/>
    <row r="23227" ht="12.75" hidden="1"/>
    <row r="23228" ht="12.75" hidden="1"/>
    <row r="23229" ht="12.75" hidden="1"/>
    <row r="23230" ht="12.75" hidden="1"/>
    <row r="23231" ht="12.75" hidden="1"/>
    <row r="23232" ht="12.75" hidden="1"/>
    <row r="23233" ht="12.75" hidden="1"/>
    <row r="23234" ht="12.75" hidden="1"/>
    <row r="23235" ht="12.75" hidden="1"/>
    <row r="23236" ht="12.75" hidden="1"/>
    <row r="23237" ht="12.75" hidden="1"/>
    <row r="23238" ht="12.75" hidden="1"/>
    <row r="23239" ht="12.75" hidden="1"/>
    <row r="23240" ht="12.75" hidden="1"/>
    <row r="23241" ht="12.75" hidden="1"/>
    <row r="23242" ht="12.75" hidden="1"/>
    <row r="23243" ht="12.75" hidden="1"/>
    <row r="23244" ht="12.75" hidden="1"/>
    <row r="23245" ht="12.75" hidden="1"/>
    <row r="23246" ht="12.75" hidden="1"/>
    <row r="23247" ht="12.75" hidden="1"/>
    <row r="23248" ht="12.75" hidden="1"/>
    <row r="23249" ht="12.75" hidden="1"/>
    <row r="23250" ht="12.75" hidden="1"/>
    <row r="23251" ht="12.75" hidden="1"/>
    <row r="23252" ht="12.75" hidden="1"/>
    <row r="23253" ht="12.75" hidden="1"/>
    <row r="23254" ht="12.75" hidden="1"/>
    <row r="23255" ht="12.75" hidden="1"/>
    <row r="23256" ht="12.75" hidden="1"/>
    <row r="23257" ht="12.75" hidden="1"/>
    <row r="23258" ht="12.75" hidden="1"/>
    <row r="23259" ht="12.75" hidden="1"/>
    <row r="23260" ht="12.75" hidden="1"/>
    <row r="23261" ht="12.75" hidden="1"/>
    <row r="23262" ht="12.75" hidden="1"/>
    <row r="23263" ht="12.75" hidden="1"/>
    <row r="23264" ht="12.75" hidden="1"/>
    <row r="23265" ht="12.75" hidden="1"/>
    <row r="23266" ht="12.75" hidden="1"/>
    <row r="23267" ht="12.75" hidden="1"/>
    <row r="23268" ht="12.75" hidden="1"/>
    <row r="23269" ht="12.75" hidden="1"/>
    <row r="23270" ht="12.75" hidden="1"/>
    <row r="23271" ht="12.75" hidden="1"/>
    <row r="23272" ht="12.75" hidden="1"/>
    <row r="23273" ht="12.75" hidden="1"/>
    <row r="23274" ht="12.75" hidden="1"/>
    <row r="23275" ht="12.75" hidden="1"/>
    <row r="23276" ht="12.75" hidden="1"/>
    <row r="23277" ht="12.75" hidden="1"/>
    <row r="23278" ht="12.75" hidden="1"/>
    <row r="23279" ht="12.75" hidden="1"/>
    <row r="23280" ht="12.75" hidden="1"/>
    <row r="23281" ht="12.75" hidden="1"/>
    <row r="23282" ht="12.75" hidden="1"/>
    <row r="23283" ht="12.75" hidden="1"/>
    <row r="23284" ht="12.75" hidden="1"/>
    <row r="23285" ht="12.75" hidden="1"/>
    <row r="23286" ht="12.75" hidden="1"/>
    <row r="23287" ht="12.75" hidden="1"/>
    <row r="23288" ht="12.75" hidden="1"/>
    <row r="23289" ht="12.75" hidden="1"/>
    <row r="23290" ht="12.75" hidden="1"/>
    <row r="23291" ht="12.75" hidden="1"/>
    <row r="23292" ht="12.75" hidden="1"/>
    <row r="23293" ht="12.75" hidden="1"/>
    <row r="23294" ht="12.75" hidden="1"/>
    <row r="23295" ht="12.75" hidden="1"/>
    <row r="23296" ht="12.75" hidden="1"/>
    <row r="23297" ht="12.75" hidden="1"/>
    <row r="23298" ht="12.75" hidden="1"/>
    <row r="23299" ht="12.75" hidden="1"/>
    <row r="23300" ht="12.75" hidden="1"/>
    <row r="23301" ht="12.75" hidden="1"/>
    <row r="23302" ht="12.75" hidden="1"/>
    <row r="23303" ht="12.75" hidden="1"/>
    <row r="23304" ht="12.75" hidden="1"/>
    <row r="23305" ht="12.75" hidden="1"/>
    <row r="23306" ht="12.75" hidden="1"/>
    <row r="23307" ht="12.75" hidden="1"/>
    <row r="23308" ht="12.75" hidden="1"/>
    <row r="23309" ht="12.75" hidden="1"/>
    <row r="23310" ht="12.75" hidden="1"/>
    <row r="23311" ht="12.75" hidden="1"/>
    <row r="23312" ht="12.75" hidden="1"/>
    <row r="23313" ht="12.75" hidden="1"/>
    <row r="23314" ht="12.75" hidden="1"/>
    <row r="23315" ht="12.75" hidden="1"/>
    <row r="23316" ht="12.75" hidden="1"/>
    <row r="23317" ht="12.75" hidden="1"/>
    <row r="23318" ht="12.75" hidden="1"/>
    <row r="23319" ht="12.75" hidden="1"/>
    <row r="23320" ht="12.75" hidden="1"/>
    <row r="23321" ht="12.75" hidden="1"/>
    <row r="23322" ht="12.75" hidden="1"/>
    <row r="23323" ht="12.75" hidden="1"/>
    <row r="23324" ht="12.75" hidden="1"/>
    <row r="23325" ht="12.75" hidden="1"/>
    <row r="23326" ht="12.75" hidden="1"/>
    <row r="23327" ht="12.75" hidden="1"/>
    <row r="23328" ht="12.75" hidden="1"/>
    <row r="23329" ht="12.75" hidden="1"/>
    <row r="23330" ht="12.75" hidden="1"/>
    <row r="23331" ht="12.75" hidden="1"/>
    <row r="23332" ht="12.75" hidden="1"/>
    <row r="23333" ht="12.75" hidden="1"/>
    <row r="23334" ht="12.75" hidden="1"/>
    <row r="23335" ht="12.75" hidden="1"/>
    <row r="23336" ht="12.75" hidden="1"/>
    <row r="23337" ht="12.75" hidden="1"/>
    <row r="23338" ht="12.75" hidden="1"/>
    <row r="23339" ht="12.75" hidden="1"/>
    <row r="23340" ht="12.75" hidden="1"/>
    <row r="23341" ht="12.75" hidden="1"/>
    <row r="23342" ht="12.75" hidden="1"/>
    <row r="23343" ht="12.75" hidden="1"/>
    <row r="23344" ht="12.75" hidden="1"/>
    <row r="23345" ht="12.75" hidden="1"/>
    <row r="23346" ht="12.75" hidden="1"/>
    <row r="23347" ht="12.75" hidden="1"/>
    <row r="23348" ht="12.75" hidden="1"/>
    <row r="23349" ht="12.75" hidden="1"/>
    <row r="23350" ht="12.75" hidden="1"/>
    <row r="23351" ht="12.75" hidden="1"/>
    <row r="23352" ht="12.75" hidden="1"/>
    <row r="23353" ht="12.75" hidden="1"/>
    <row r="23354" ht="12.75" hidden="1"/>
    <row r="23355" ht="12.75" hidden="1"/>
    <row r="23356" ht="12.75" hidden="1"/>
    <row r="23357" ht="12.75" hidden="1"/>
    <row r="23358" ht="12.75" hidden="1"/>
    <row r="23359" ht="12.75" hidden="1"/>
    <row r="23360" ht="12.75" hidden="1"/>
    <row r="23361" ht="12.75" hidden="1"/>
    <row r="23362" ht="12.75" hidden="1"/>
    <row r="23363" ht="12.75" hidden="1"/>
    <row r="23364" ht="12.75" hidden="1"/>
    <row r="23365" ht="12.75" hidden="1"/>
    <row r="23366" ht="12.75" hidden="1"/>
    <row r="23367" ht="12.75" hidden="1"/>
    <row r="23368" ht="12.75" hidden="1"/>
    <row r="23369" ht="12.75" hidden="1"/>
    <row r="23370" ht="12.75" hidden="1"/>
    <row r="23371" ht="12.75" hidden="1"/>
    <row r="23372" ht="12.75" hidden="1"/>
    <row r="23373" ht="12.75" hidden="1"/>
    <row r="23374" ht="12.75" hidden="1"/>
    <row r="23375" ht="12.75" hidden="1"/>
    <row r="23376" ht="12.75" hidden="1"/>
    <row r="23377" ht="12.75" hidden="1"/>
    <row r="23378" ht="12.75" hidden="1"/>
    <row r="23379" ht="12.75" hidden="1"/>
    <row r="23380" ht="12.75" hidden="1"/>
    <row r="23381" ht="12.75" hidden="1"/>
    <row r="23382" ht="12.75" hidden="1"/>
    <row r="23383" ht="12.75" hidden="1"/>
    <row r="23384" ht="12.75" hidden="1"/>
    <row r="23385" ht="12.75" hidden="1"/>
    <row r="23386" ht="12.75" hidden="1"/>
    <row r="23387" ht="12.75" hidden="1"/>
    <row r="23388" ht="12.75" hidden="1"/>
    <row r="23389" ht="12.75" hidden="1"/>
    <row r="23390" ht="12.75" hidden="1"/>
    <row r="23391" ht="12.75" hidden="1"/>
    <row r="23392" ht="12.75" hidden="1"/>
    <row r="23393" ht="12.75" hidden="1"/>
    <row r="23394" ht="12.75" hidden="1"/>
    <row r="23395" ht="12.75" hidden="1"/>
    <row r="23396" ht="12.75" hidden="1"/>
    <row r="23397" ht="12.75" hidden="1"/>
    <row r="23398" ht="12.75" hidden="1"/>
    <row r="23399" ht="12.75" hidden="1"/>
    <row r="23400" ht="12.75" hidden="1"/>
    <row r="23401" ht="12.75" hidden="1"/>
    <row r="23402" ht="12.75" hidden="1"/>
    <row r="23403" ht="12.75" hidden="1"/>
    <row r="23404" ht="12.75" hidden="1"/>
    <row r="23405" ht="12.75" hidden="1"/>
    <row r="23406" ht="12.75" hidden="1"/>
    <row r="23407" ht="12.75" hidden="1"/>
    <row r="23408" ht="12.75" hidden="1"/>
    <row r="23409" ht="12.75" hidden="1"/>
    <row r="23410" ht="12.75" hidden="1"/>
    <row r="23411" ht="12.75" hidden="1"/>
    <row r="23412" ht="12.75" hidden="1"/>
    <row r="23413" ht="12.75" hidden="1"/>
    <row r="23414" ht="12.75" hidden="1"/>
    <row r="23415" ht="12.75" hidden="1"/>
    <row r="23416" ht="12.75" hidden="1"/>
    <row r="23417" ht="12.75" hidden="1"/>
    <row r="23418" ht="12.75" hidden="1"/>
    <row r="23419" ht="12.75" hidden="1"/>
    <row r="23420" ht="12.75" hidden="1"/>
    <row r="23421" ht="12.75" hidden="1"/>
    <row r="23422" ht="12.75" hidden="1"/>
    <row r="23423" ht="12.75" hidden="1"/>
    <row r="23424" ht="12.75" hidden="1"/>
    <row r="23425" ht="12.75" hidden="1"/>
    <row r="23426" ht="12.75" hidden="1"/>
    <row r="23427" ht="12.75" hidden="1"/>
    <row r="23428" ht="12.75" hidden="1"/>
    <row r="23429" ht="12.75" hidden="1"/>
    <row r="23430" ht="12.75" hidden="1"/>
    <row r="23431" ht="12.75" hidden="1"/>
    <row r="23432" ht="12.75" hidden="1"/>
    <row r="23433" ht="12.75" hidden="1"/>
    <row r="23434" ht="12.75" hidden="1"/>
    <row r="23435" ht="12.75" hidden="1"/>
    <row r="23436" ht="12.75" hidden="1"/>
    <row r="23437" ht="12.75" hidden="1"/>
    <row r="23438" ht="12.75" hidden="1"/>
    <row r="23439" ht="12.75" hidden="1"/>
    <row r="23440" ht="12.75" hidden="1"/>
    <row r="23441" ht="12.75" hidden="1"/>
    <row r="23442" ht="12.75" hidden="1"/>
    <row r="23443" ht="12.75" hidden="1"/>
    <row r="23444" ht="12.75" hidden="1"/>
    <row r="23445" ht="12.75" hidden="1"/>
    <row r="23446" ht="12.75" hidden="1"/>
    <row r="23447" ht="12.75" hidden="1"/>
    <row r="23448" ht="12.75" hidden="1"/>
    <row r="23449" ht="12.75" hidden="1"/>
    <row r="23450" ht="12.75" hidden="1"/>
    <row r="23451" ht="12.75" hidden="1"/>
    <row r="23452" ht="12.75" hidden="1"/>
    <row r="23453" ht="12.75" hidden="1"/>
    <row r="23454" ht="12.75" hidden="1"/>
    <row r="23455" ht="12.75" hidden="1"/>
    <row r="23456" ht="12.75" hidden="1"/>
    <row r="23457" ht="12.75" hidden="1"/>
    <row r="23458" ht="12.75" hidden="1"/>
    <row r="23459" ht="12.75" hidden="1"/>
    <row r="23460" ht="12.75" hidden="1"/>
    <row r="23461" ht="12.75" hidden="1"/>
    <row r="23462" ht="12.75" hidden="1"/>
    <row r="23463" ht="12.75" hidden="1"/>
    <row r="23464" ht="12.75" hidden="1"/>
    <row r="23465" ht="12.75" hidden="1"/>
    <row r="23466" ht="12.75" hidden="1"/>
    <row r="23467" ht="12.75" hidden="1"/>
    <row r="23468" ht="12.75" hidden="1"/>
    <row r="23469" ht="12.75" hidden="1"/>
    <row r="23470" ht="12.75" hidden="1"/>
    <row r="23471" ht="12.75" hidden="1"/>
    <row r="23472" ht="12.75" hidden="1"/>
    <row r="23473" ht="12.75" hidden="1"/>
    <row r="23474" ht="12.75" hidden="1"/>
    <row r="23475" ht="12.75" hidden="1"/>
    <row r="23476" ht="12.75" hidden="1"/>
    <row r="23477" ht="12.75" hidden="1"/>
    <row r="23478" ht="12.75" hidden="1"/>
    <row r="23479" ht="12.75" hidden="1"/>
    <row r="23480" ht="12.75" hidden="1"/>
    <row r="23481" ht="12.75" hidden="1"/>
    <row r="23482" ht="12.75" hidden="1"/>
    <row r="23483" ht="12.75" hidden="1"/>
    <row r="23484" ht="12.75" hidden="1"/>
    <row r="23485" ht="12.75" hidden="1"/>
    <row r="23486" ht="12.75" hidden="1"/>
    <row r="23487" ht="12.75" hidden="1"/>
    <row r="23488" ht="12.75" hidden="1"/>
    <row r="23489" ht="12.75" hidden="1"/>
    <row r="23490" ht="12.75" hidden="1"/>
    <row r="23491" ht="12.75" hidden="1"/>
    <row r="23492" ht="12.75" hidden="1"/>
    <row r="23493" ht="12.75" hidden="1"/>
    <row r="23494" ht="12.75" hidden="1"/>
    <row r="23495" ht="12.75" hidden="1"/>
    <row r="23496" ht="12.75" hidden="1"/>
    <row r="23497" ht="12.75" hidden="1"/>
    <row r="23498" ht="12.75" hidden="1"/>
    <row r="23499" ht="12.75" hidden="1"/>
    <row r="23500" ht="12.75" hidden="1"/>
    <row r="23501" ht="12.75" hidden="1"/>
    <row r="23502" ht="12.75" hidden="1"/>
    <row r="23503" ht="12.75" hidden="1"/>
    <row r="23504" ht="12.75" hidden="1"/>
    <row r="23505" ht="12.75" hidden="1"/>
    <row r="23506" ht="12.75" hidden="1"/>
    <row r="23507" ht="12.75" hidden="1"/>
    <row r="23508" ht="12.75" hidden="1"/>
    <row r="23509" ht="12.75" hidden="1"/>
    <row r="23510" ht="12.75" hidden="1"/>
    <row r="23511" ht="12.75" hidden="1"/>
    <row r="23512" ht="12.75" hidden="1"/>
    <row r="23513" ht="12.75" hidden="1"/>
    <row r="23514" ht="12.75" hidden="1"/>
    <row r="23515" ht="12.75" hidden="1"/>
    <row r="23516" ht="12.75" hidden="1"/>
    <row r="23517" ht="12.75" hidden="1"/>
    <row r="23518" ht="12.75" hidden="1"/>
    <row r="23519" ht="12.75" hidden="1"/>
    <row r="23520" ht="12.75" hidden="1"/>
    <row r="23521" ht="12.75" hidden="1"/>
    <row r="23522" ht="12.75" hidden="1"/>
    <row r="23523" ht="12.75" hidden="1"/>
    <row r="23524" ht="12.75" hidden="1"/>
    <row r="23525" ht="12.75" hidden="1"/>
    <row r="23526" ht="12.75" hidden="1"/>
    <row r="23527" ht="12.75" hidden="1"/>
    <row r="23528" ht="12.75" hidden="1"/>
    <row r="23529" ht="12.75" hidden="1"/>
    <row r="23530" ht="12.75" hidden="1"/>
    <row r="23531" ht="12.75" hidden="1"/>
    <row r="23532" ht="12.75" hidden="1"/>
    <row r="23533" ht="12.75" hidden="1"/>
    <row r="23534" ht="12.75" hidden="1"/>
    <row r="23535" ht="12.75" hidden="1"/>
    <row r="23536" ht="12.75" hidden="1"/>
    <row r="23537" ht="12.75" hidden="1"/>
    <row r="23538" ht="12.75" hidden="1"/>
    <row r="23539" ht="12.75" hidden="1"/>
    <row r="23540" ht="12.75" hidden="1"/>
    <row r="23541" ht="12.75" hidden="1"/>
    <row r="23542" ht="12.75" hidden="1"/>
    <row r="23543" ht="12.75" hidden="1"/>
    <row r="23544" ht="12.75" hidden="1"/>
    <row r="23545" ht="12.75" hidden="1"/>
    <row r="23546" ht="12.75" hidden="1"/>
    <row r="23547" ht="12.75" hidden="1"/>
    <row r="23548" ht="12.75" hidden="1"/>
    <row r="23549" ht="12.75" hidden="1"/>
    <row r="23550" ht="12.75" hidden="1"/>
    <row r="23551" ht="12.75" hidden="1"/>
    <row r="23552" ht="12.75" hidden="1"/>
    <row r="23553" ht="12.75" hidden="1"/>
    <row r="23554" ht="12.75" hidden="1"/>
    <row r="23555" ht="12.75" hidden="1"/>
    <row r="23556" ht="12.75" hidden="1"/>
    <row r="23557" ht="12.75" hidden="1"/>
    <row r="23558" ht="12.75" hidden="1"/>
    <row r="23559" ht="12.75" hidden="1"/>
    <row r="23560" ht="12.75" hidden="1"/>
    <row r="23561" ht="12.75" hidden="1"/>
    <row r="23562" ht="12.75" hidden="1"/>
    <row r="23563" ht="12.75" hidden="1"/>
    <row r="23564" ht="12.75" hidden="1"/>
    <row r="23565" ht="12.75" hidden="1"/>
    <row r="23566" ht="12.75" hidden="1"/>
    <row r="23567" ht="12.75" hidden="1"/>
    <row r="23568" ht="12.75" hidden="1"/>
    <row r="23569" ht="12.75" hidden="1"/>
    <row r="23570" ht="12.75" hidden="1"/>
    <row r="23571" ht="12.75" hidden="1"/>
    <row r="23572" ht="12.75" hidden="1"/>
    <row r="23573" ht="12.75" hidden="1"/>
    <row r="23574" ht="12.75" hidden="1"/>
    <row r="23575" ht="12.75" hidden="1"/>
    <row r="23576" ht="12.75" hidden="1"/>
    <row r="23577" ht="12.75" hidden="1"/>
    <row r="23578" ht="12.75" hidden="1"/>
    <row r="23579" ht="12.75" hidden="1"/>
    <row r="23580" ht="12.75" hidden="1"/>
    <row r="23581" ht="12.75" hidden="1"/>
    <row r="23582" ht="12.75" hidden="1"/>
    <row r="23583" ht="12.75" hidden="1"/>
    <row r="23584" ht="12.75" hidden="1"/>
    <row r="23585" ht="12.75" hidden="1"/>
    <row r="23586" ht="12.75" hidden="1"/>
    <row r="23587" ht="12.75" hidden="1"/>
    <row r="23588" ht="12.75" hidden="1"/>
    <row r="23589" ht="12.75" hidden="1"/>
    <row r="23590" ht="12.75" hidden="1"/>
    <row r="23591" ht="12.75" hidden="1"/>
    <row r="23592" ht="12.75" hidden="1"/>
    <row r="23593" ht="12.75" hidden="1"/>
    <row r="23594" ht="12.75" hidden="1"/>
    <row r="23595" ht="12.75" hidden="1"/>
    <row r="23596" ht="12.75" hidden="1"/>
    <row r="23597" ht="12.75" hidden="1"/>
    <row r="23598" ht="12.75" hidden="1"/>
    <row r="23599" ht="12.75" hidden="1"/>
    <row r="23600" ht="12.75" hidden="1"/>
    <row r="23601" ht="12.75" hidden="1"/>
    <row r="23602" ht="12.75" hidden="1"/>
    <row r="23603" ht="12.75" hidden="1"/>
    <row r="23604" ht="12.75" hidden="1"/>
    <row r="23605" ht="12.75" hidden="1"/>
    <row r="23606" ht="12.75" hidden="1"/>
    <row r="23607" ht="12.75" hidden="1"/>
    <row r="23608" ht="12.75" hidden="1"/>
    <row r="23609" ht="12.75" hidden="1"/>
    <row r="23610" ht="12.75" hidden="1"/>
    <row r="23611" ht="12.75" hidden="1"/>
    <row r="23612" ht="12.75" hidden="1"/>
    <row r="23613" ht="12.75" hidden="1"/>
    <row r="23614" ht="12.75" hidden="1"/>
    <row r="23615" ht="12.75" hidden="1"/>
    <row r="23616" ht="12.75" hidden="1"/>
    <row r="23617" ht="12.75" hidden="1"/>
    <row r="23618" ht="12.75" hidden="1"/>
    <row r="23619" ht="12.75" hidden="1"/>
    <row r="23620" ht="12.75" hidden="1"/>
    <row r="23621" ht="12.75" hidden="1"/>
    <row r="23622" ht="12.75" hidden="1"/>
    <row r="23623" ht="12.75" hidden="1"/>
    <row r="23624" ht="12.75" hidden="1"/>
    <row r="23625" ht="12.75" hidden="1"/>
    <row r="23626" ht="12.75" hidden="1"/>
    <row r="23627" ht="12.75" hidden="1"/>
    <row r="23628" ht="12.75" hidden="1"/>
    <row r="23629" ht="12.75" hidden="1"/>
    <row r="23630" ht="12.75" hidden="1"/>
    <row r="23631" ht="12.75" hidden="1"/>
    <row r="23632" ht="12.75" hidden="1"/>
    <row r="23633" ht="12.75" hidden="1"/>
    <row r="23634" ht="12.75" hidden="1"/>
    <row r="23635" ht="12.75" hidden="1"/>
    <row r="23636" ht="12.75" hidden="1"/>
    <row r="23637" ht="12.75" hidden="1"/>
    <row r="23638" ht="12.75" hidden="1"/>
    <row r="23639" ht="12.75" hidden="1"/>
    <row r="23640" ht="12.75" hidden="1"/>
    <row r="23641" ht="12.75" hidden="1"/>
    <row r="23642" ht="12.75" hidden="1"/>
    <row r="23643" ht="12.75" hidden="1"/>
    <row r="23644" ht="12.75" hidden="1"/>
    <row r="23645" ht="12.75" hidden="1"/>
    <row r="23646" ht="12.75" hidden="1"/>
    <row r="23647" ht="12.75" hidden="1"/>
    <row r="23648" ht="12.75" hidden="1"/>
    <row r="23649" ht="12.75" hidden="1"/>
    <row r="23650" ht="12.75" hidden="1"/>
    <row r="23651" ht="12.75" hidden="1"/>
    <row r="23652" ht="12.75" hidden="1"/>
    <row r="23653" ht="12.75" hidden="1"/>
    <row r="23654" ht="12.75" hidden="1"/>
    <row r="23655" ht="12.75" hidden="1"/>
    <row r="23656" ht="12.75" hidden="1"/>
    <row r="23657" ht="12.75" hidden="1"/>
    <row r="23658" ht="12.75" hidden="1"/>
    <row r="23659" ht="12.75" hidden="1"/>
    <row r="23660" ht="12.75" hidden="1"/>
    <row r="23661" ht="12.75" hidden="1"/>
    <row r="23662" ht="12.75" hidden="1"/>
    <row r="23663" ht="12.75" hidden="1"/>
    <row r="23664" ht="12.75" hidden="1"/>
    <row r="23665" ht="12.75" hidden="1"/>
    <row r="23666" ht="12.75" hidden="1"/>
    <row r="23667" ht="12.75" hidden="1"/>
    <row r="23668" ht="12.75" hidden="1"/>
    <row r="23669" ht="12.75" hidden="1"/>
    <row r="23670" ht="12.75" hidden="1"/>
    <row r="23671" ht="12.75" hidden="1"/>
    <row r="23672" ht="12.75" hidden="1"/>
    <row r="23673" ht="12.75" hidden="1"/>
    <row r="23674" ht="12.75" hidden="1"/>
    <row r="23675" ht="12.75" hidden="1"/>
    <row r="23676" ht="12.75" hidden="1"/>
    <row r="23677" ht="12.75" hidden="1"/>
    <row r="23678" ht="12.75" hidden="1"/>
    <row r="23679" ht="12.75" hidden="1"/>
    <row r="23680" ht="12.75" hidden="1"/>
    <row r="23681" ht="12.75" hidden="1"/>
    <row r="23682" ht="12.75" hidden="1"/>
    <row r="23683" ht="12.75" hidden="1"/>
    <row r="23684" ht="12.75" hidden="1"/>
    <row r="23685" ht="12.75" hidden="1"/>
    <row r="23686" ht="12.75" hidden="1"/>
    <row r="23687" ht="12.75" hidden="1"/>
    <row r="23688" ht="12.75" hidden="1"/>
    <row r="23689" ht="12.75" hidden="1"/>
    <row r="23690" ht="12.75" hidden="1"/>
    <row r="23691" ht="12.75" hidden="1"/>
    <row r="23692" ht="12.75" hidden="1"/>
    <row r="23693" ht="12.75" hidden="1"/>
    <row r="23694" ht="12.75" hidden="1"/>
    <row r="23695" ht="12.75" hidden="1"/>
    <row r="23696" ht="12.75" hidden="1"/>
    <row r="23697" ht="12.75" hidden="1"/>
    <row r="23698" ht="12.75" hidden="1"/>
    <row r="23699" ht="12.75" hidden="1"/>
    <row r="23700" ht="12.75" hidden="1"/>
    <row r="23701" ht="12.75" hidden="1"/>
    <row r="23702" ht="12.75" hidden="1"/>
    <row r="23703" ht="12.75" hidden="1"/>
    <row r="23704" ht="12.75" hidden="1"/>
    <row r="23705" ht="12.75" hidden="1"/>
    <row r="23706" ht="12.75" hidden="1"/>
    <row r="23707" ht="12.75" hidden="1"/>
    <row r="23708" ht="12.75" hidden="1"/>
    <row r="23709" ht="12.75" hidden="1"/>
    <row r="23710" ht="12.75" hidden="1"/>
    <row r="23711" ht="12.75" hidden="1"/>
    <row r="23712" ht="12.75" hidden="1"/>
    <row r="23713" ht="12.75" hidden="1"/>
    <row r="23714" ht="12.75" hidden="1"/>
    <row r="23715" ht="12.75" hidden="1"/>
    <row r="23716" ht="12.75" hidden="1"/>
    <row r="23717" ht="12.75" hidden="1"/>
    <row r="23718" ht="12.75" hidden="1"/>
    <row r="23719" ht="12.75" hidden="1"/>
    <row r="23720" ht="12.75" hidden="1"/>
    <row r="23721" ht="12.75" hidden="1"/>
    <row r="23722" ht="12.75" hidden="1"/>
    <row r="23723" ht="12.75" hidden="1"/>
    <row r="23724" ht="12.75" hidden="1"/>
    <row r="23725" ht="12.75" hidden="1"/>
    <row r="23726" ht="12.75" hidden="1"/>
    <row r="23727" ht="12.75" hidden="1"/>
    <row r="23728" ht="12.75" hidden="1"/>
    <row r="23729" ht="12.75" hidden="1"/>
    <row r="23730" ht="12.75" hidden="1"/>
    <row r="23731" ht="12.75" hidden="1"/>
    <row r="23732" ht="12.75" hidden="1"/>
    <row r="23733" ht="12.75" hidden="1"/>
    <row r="23734" ht="12.75" hidden="1"/>
    <row r="23735" ht="12.75" hidden="1"/>
    <row r="23736" ht="12.75" hidden="1"/>
    <row r="23737" ht="12.75" hidden="1"/>
    <row r="23738" ht="12.75" hidden="1"/>
    <row r="23739" ht="12.75" hidden="1"/>
    <row r="23740" ht="12.75" hidden="1"/>
    <row r="23741" ht="12.75" hidden="1"/>
    <row r="23742" ht="12.75" hidden="1"/>
    <row r="23743" ht="12.75" hidden="1"/>
    <row r="23744" ht="12.75" hidden="1"/>
    <row r="23745" ht="12.75" hidden="1"/>
    <row r="23746" ht="12.75" hidden="1"/>
    <row r="23747" ht="12.75" hidden="1"/>
    <row r="23748" ht="12.75" hidden="1"/>
    <row r="23749" ht="12.75" hidden="1"/>
    <row r="23750" ht="12.75" hidden="1"/>
    <row r="23751" ht="12.75" hidden="1"/>
    <row r="23752" ht="12.75" hidden="1"/>
    <row r="23753" ht="12.75" hidden="1"/>
    <row r="23754" ht="12.75" hidden="1"/>
    <row r="23755" ht="12.75" hidden="1"/>
    <row r="23756" ht="12.75" hidden="1"/>
    <row r="23757" ht="12.75" hidden="1"/>
    <row r="23758" ht="12.75" hidden="1"/>
    <row r="23759" ht="12.75" hidden="1"/>
    <row r="23760" ht="12.75" hidden="1"/>
    <row r="23761" ht="12.75" hidden="1"/>
    <row r="23762" ht="12.75" hidden="1"/>
    <row r="23763" ht="12.75" hidden="1"/>
    <row r="23764" ht="12.75" hidden="1"/>
    <row r="23765" ht="12.75" hidden="1"/>
    <row r="23766" ht="12.75" hidden="1"/>
    <row r="23767" ht="12.75" hidden="1"/>
    <row r="23768" ht="12.75" hidden="1"/>
    <row r="23769" ht="12.75" hidden="1"/>
    <row r="23770" ht="12.75" hidden="1"/>
    <row r="23771" ht="12.75" hidden="1"/>
    <row r="23772" ht="12.75" hidden="1"/>
    <row r="23773" ht="12.75" hidden="1"/>
    <row r="23774" ht="12.75" hidden="1"/>
    <row r="23775" ht="12.75" hidden="1"/>
    <row r="23776" ht="12.75" hidden="1"/>
    <row r="23777" ht="12.75" hidden="1"/>
    <row r="23778" ht="12.75" hidden="1"/>
    <row r="23779" ht="12.75" hidden="1"/>
    <row r="23780" ht="12.75" hidden="1"/>
    <row r="23781" ht="12.75" hidden="1"/>
    <row r="23782" ht="12.75" hidden="1"/>
    <row r="23783" ht="12.75" hidden="1"/>
    <row r="23784" ht="12.75" hidden="1"/>
    <row r="23785" ht="12.75" hidden="1"/>
    <row r="23786" ht="12.75" hidden="1"/>
    <row r="23787" ht="12.75" hidden="1"/>
    <row r="23788" ht="12.75" hidden="1"/>
    <row r="23789" ht="12.75" hidden="1"/>
    <row r="23790" ht="12.75" hidden="1"/>
    <row r="23791" ht="12.75" hidden="1"/>
    <row r="23792" ht="12.75" hidden="1"/>
    <row r="23793" ht="12.75" hidden="1"/>
    <row r="23794" ht="12.75" hidden="1"/>
    <row r="23795" ht="12.75" hidden="1"/>
    <row r="23796" ht="12.75" hidden="1"/>
    <row r="23797" ht="12.75" hidden="1"/>
    <row r="23798" ht="12.75" hidden="1"/>
    <row r="23799" ht="12.75" hidden="1"/>
    <row r="23800" ht="12.75" hidden="1"/>
    <row r="23801" ht="12.75" hidden="1"/>
    <row r="23802" ht="12.75" hidden="1"/>
    <row r="23803" ht="12.75" hidden="1"/>
    <row r="23804" ht="12.75" hidden="1"/>
    <row r="23805" ht="12.75" hidden="1"/>
    <row r="23806" ht="12.75" hidden="1"/>
    <row r="23807" ht="12.75" hidden="1"/>
    <row r="23808" ht="12.75" hidden="1"/>
    <row r="23809" ht="12.75" hidden="1"/>
    <row r="23810" ht="12.75" hidden="1"/>
    <row r="23811" ht="12.75" hidden="1"/>
    <row r="23812" ht="12.75" hidden="1"/>
    <row r="23813" ht="12.75" hidden="1"/>
    <row r="23814" ht="12.75" hidden="1"/>
    <row r="23815" ht="12.75" hidden="1"/>
    <row r="23816" ht="12.75" hidden="1"/>
    <row r="23817" ht="12.75" hidden="1"/>
    <row r="23818" ht="12.75" hidden="1"/>
    <row r="23819" ht="12.75" hidden="1"/>
    <row r="23820" ht="12.75" hidden="1"/>
    <row r="23821" ht="12.75" hidden="1"/>
    <row r="23822" ht="12.75" hidden="1"/>
    <row r="23823" ht="12.75" hidden="1"/>
    <row r="23824" ht="12.75" hidden="1"/>
    <row r="23825" ht="12.75" hidden="1"/>
    <row r="23826" ht="12.75" hidden="1"/>
    <row r="23827" ht="12.75" hidden="1"/>
    <row r="23828" ht="12.75" hidden="1"/>
    <row r="23829" ht="12.75" hidden="1"/>
    <row r="23830" ht="12.75" hidden="1"/>
    <row r="23831" ht="12.75" hidden="1"/>
    <row r="23832" ht="12.75" hidden="1"/>
    <row r="23833" ht="12.75" hidden="1"/>
    <row r="23834" ht="12.75" hidden="1"/>
    <row r="23835" ht="12.75" hidden="1"/>
    <row r="23836" ht="12.75" hidden="1"/>
    <row r="23837" ht="12.75" hidden="1"/>
    <row r="23838" ht="12.75" hidden="1"/>
    <row r="23839" ht="12.75" hidden="1"/>
    <row r="23840" ht="12.75" hidden="1"/>
    <row r="23841" ht="12.75" hidden="1"/>
    <row r="23842" ht="12.75" hidden="1"/>
    <row r="23843" ht="12.75" hidden="1"/>
    <row r="23844" ht="12.75" hidden="1"/>
    <row r="23845" ht="12.75" hidden="1"/>
    <row r="23846" ht="12.75" hidden="1"/>
    <row r="23847" ht="12.75" hidden="1"/>
    <row r="23848" ht="12.75" hidden="1"/>
    <row r="23849" ht="12.75" hidden="1"/>
    <row r="23850" ht="12.75" hidden="1"/>
    <row r="23851" ht="12.75" hidden="1"/>
    <row r="23852" ht="12.75" hidden="1"/>
    <row r="23853" ht="12.75" hidden="1"/>
    <row r="23854" ht="12.75" hidden="1"/>
    <row r="23855" ht="12.75" hidden="1"/>
    <row r="23856" ht="12.75" hidden="1"/>
    <row r="23857" ht="12.75" hidden="1"/>
    <row r="23858" ht="12.75" hidden="1"/>
    <row r="23859" ht="12.75" hidden="1"/>
    <row r="23860" ht="12.75" hidden="1"/>
    <row r="23861" ht="12.75" hidden="1"/>
    <row r="23862" ht="12.75" hidden="1"/>
    <row r="23863" ht="12.75" hidden="1"/>
    <row r="23864" ht="12.75" hidden="1"/>
    <row r="23865" ht="12.75" hidden="1"/>
    <row r="23866" ht="12.75" hidden="1"/>
    <row r="23867" ht="12.75" hidden="1"/>
    <row r="23868" ht="12.75" hidden="1"/>
    <row r="23869" ht="12.75" hidden="1"/>
    <row r="23870" ht="12.75" hidden="1"/>
    <row r="23871" ht="12.75" hidden="1"/>
    <row r="23872" ht="12.75" hidden="1"/>
    <row r="23873" ht="12.75" hidden="1"/>
    <row r="23874" ht="12.75" hidden="1"/>
    <row r="23875" ht="12.75" hidden="1"/>
    <row r="23876" ht="12.75" hidden="1"/>
    <row r="23877" ht="12.75" hidden="1"/>
    <row r="23878" ht="12.75" hidden="1"/>
    <row r="23879" ht="12.75" hidden="1"/>
    <row r="23880" ht="12.75" hidden="1"/>
    <row r="23881" ht="12.75" hidden="1"/>
    <row r="23882" ht="12.75" hidden="1"/>
    <row r="23883" ht="12.75" hidden="1"/>
    <row r="23884" ht="12.75" hidden="1"/>
    <row r="23885" ht="12.75" hidden="1"/>
    <row r="23886" ht="12.75" hidden="1"/>
    <row r="23887" ht="12.75" hidden="1"/>
    <row r="23888" ht="12.75" hidden="1"/>
    <row r="23889" ht="12.75" hidden="1"/>
    <row r="23890" ht="12.75" hidden="1"/>
    <row r="23891" ht="12.75" hidden="1"/>
    <row r="23892" ht="12.75" hidden="1"/>
    <row r="23893" ht="12.75" hidden="1"/>
    <row r="23894" ht="12.75" hidden="1"/>
    <row r="23895" ht="12.75" hidden="1"/>
    <row r="23896" ht="12.75" hidden="1"/>
    <row r="23897" ht="12.75" hidden="1"/>
    <row r="23898" ht="12.75" hidden="1"/>
    <row r="23899" ht="12.75" hidden="1"/>
    <row r="23900" ht="12.75" hidden="1"/>
    <row r="23901" ht="12.75" hidden="1"/>
    <row r="23902" ht="12.75" hidden="1"/>
    <row r="23903" ht="12.75" hidden="1"/>
    <row r="23904" ht="12.75" hidden="1"/>
    <row r="23905" ht="12.75" hidden="1"/>
    <row r="23906" ht="12.75" hidden="1"/>
    <row r="23907" ht="12.75" hidden="1"/>
    <row r="23908" ht="12.75" hidden="1"/>
    <row r="23909" ht="12.75" hidden="1"/>
    <row r="23910" ht="12.75" hidden="1"/>
    <row r="23911" ht="12.75" hidden="1"/>
    <row r="23912" ht="12.75" hidden="1"/>
    <row r="23913" ht="12.75" hidden="1"/>
    <row r="23914" ht="12.75" hidden="1"/>
    <row r="23915" ht="12.75" hidden="1"/>
    <row r="23916" ht="12.75" hidden="1"/>
    <row r="23917" ht="12.75" hidden="1"/>
    <row r="23918" ht="12.75" hidden="1"/>
    <row r="23919" ht="12.75" hidden="1"/>
    <row r="23920" ht="12.75" hidden="1"/>
    <row r="23921" ht="12.75" hidden="1"/>
    <row r="23922" ht="12.75" hidden="1"/>
    <row r="23923" ht="12.75" hidden="1"/>
    <row r="23924" ht="12.75" hidden="1"/>
    <row r="23925" ht="12.75" hidden="1"/>
    <row r="23926" ht="12.75" hidden="1"/>
    <row r="23927" ht="12.75" hidden="1"/>
    <row r="23928" ht="12.75" hidden="1"/>
    <row r="23929" ht="12.75" hidden="1"/>
    <row r="23930" ht="12.75" hidden="1"/>
    <row r="23931" ht="12.75" hidden="1"/>
    <row r="23932" ht="12.75" hidden="1"/>
    <row r="23933" ht="12.75" hidden="1"/>
    <row r="23934" ht="12.75" hidden="1"/>
    <row r="23935" ht="12.75" hidden="1"/>
    <row r="23936" ht="12.75" hidden="1"/>
    <row r="23937" ht="12.75" hidden="1"/>
    <row r="23938" ht="12.75" hidden="1"/>
    <row r="23939" ht="12.75" hidden="1"/>
    <row r="23940" ht="12.75" hidden="1"/>
    <row r="23941" ht="12.75" hidden="1"/>
    <row r="23942" ht="12.75" hidden="1"/>
    <row r="23943" ht="12.75" hidden="1"/>
    <row r="23944" ht="12.75" hidden="1"/>
    <row r="23945" ht="12.75" hidden="1"/>
    <row r="23946" ht="12.75" hidden="1"/>
    <row r="23947" ht="12.75" hidden="1"/>
    <row r="23948" ht="12.75" hidden="1"/>
    <row r="23949" ht="12.75" hidden="1"/>
    <row r="23950" ht="12.75" hidden="1"/>
    <row r="23951" ht="12.75" hidden="1"/>
    <row r="23952" ht="12.75" hidden="1"/>
    <row r="23953" ht="12.75" hidden="1"/>
    <row r="23954" ht="12.75" hidden="1"/>
    <row r="23955" ht="12.75" hidden="1"/>
    <row r="23956" ht="12.75" hidden="1"/>
    <row r="23957" ht="12.75" hidden="1"/>
    <row r="23958" ht="12.75" hidden="1"/>
    <row r="23959" ht="12.75" hidden="1"/>
    <row r="23960" ht="12.75" hidden="1"/>
    <row r="23961" ht="12.75" hidden="1"/>
    <row r="23962" ht="12.75" hidden="1"/>
    <row r="23963" ht="12.75" hidden="1"/>
    <row r="23964" ht="12.75" hidden="1"/>
    <row r="23965" ht="12.75" hidden="1"/>
    <row r="23966" ht="12.75" hidden="1"/>
    <row r="23967" ht="12.75" hidden="1"/>
    <row r="23968" ht="12.75" hidden="1"/>
    <row r="23969" ht="12.75" hidden="1"/>
    <row r="23970" ht="12.75" hidden="1"/>
    <row r="23971" ht="12.75" hidden="1"/>
    <row r="23972" ht="12.75" hidden="1"/>
    <row r="23973" ht="12.75" hidden="1"/>
    <row r="23974" ht="12.75" hidden="1"/>
    <row r="23975" ht="12.75" hidden="1"/>
    <row r="23976" ht="12.75" hidden="1"/>
    <row r="23977" ht="12.75" hidden="1"/>
    <row r="23978" ht="12.75" hidden="1"/>
    <row r="23979" ht="12.75" hidden="1"/>
    <row r="23980" ht="12.75" hidden="1"/>
    <row r="23981" ht="12.75" hidden="1"/>
    <row r="23982" ht="12.75" hidden="1"/>
    <row r="23983" ht="12.75" hidden="1"/>
    <row r="23984" ht="12.75" hidden="1"/>
    <row r="23985" ht="12.75" hidden="1"/>
    <row r="23986" ht="12.75" hidden="1"/>
    <row r="23987" ht="12.75" hidden="1"/>
    <row r="23988" ht="12.75" hidden="1"/>
    <row r="23989" ht="12.75" hidden="1"/>
    <row r="23990" ht="12.75" hidden="1"/>
    <row r="23991" ht="12.75" hidden="1"/>
    <row r="23992" ht="12.75" hidden="1"/>
    <row r="23993" ht="12.75" hidden="1"/>
    <row r="23994" ht="12.75" hidden="1"/>
    <row r="23995" ht="12.75" hidden="1"/>
    <row r="23996" ht="12.75" hidden="1"/>
    <row r="23997" ht="12.75" hidden="1"/>
    <row r="23998" ht="12.75" hidden="1"/>
    <row r="23999" ht="12.75" hidden="1"/>
    <row r="24000" ht="12.75" hidden="1"/>
    <row r="24001" ht="12.75" hidden="1"/>
    <row r="24002" ht="12.75" hidden="1"/>
    <row r="24003" ht="12.75" hidden="1"/>
    <row r="24004" ht="12.75" hidden="1"/>
    <row r="24005" ht="12.75" hidden="1"/>
    <row r="24006" ht="12.75" hidden="1"/>
    <row r="24007" ht="12.75" hidden="1"/>
    <row r="24008" ht="12.75" hidden="1"/>
    <row r="24009" ht="12.75" hidden="1"/>
    <row r="24010" ht="12.75" hidden="1"/>
    <row r="24011" ht="12.75" hidden="1"/>
    <row r="24012" ht="12.75" hidden="1"/>
    <row r="24013" ht="12.75" hidden="1"/>
    <row r="24014" ht="12.75" hidden="1"/>
    <row r="24015" ht="12.75" hidden="1"/>
    <row r="24016" ht="12.75" hidden="1"/>
    <row r="24017" ht="12.75" hidden="1"/>
    <row r="24018" ht="12.75" hidden="1"/>
    <row r="24019" ht="12.75" hidden="1"/>
    <row r="24020" ht="12.75" hidden="1"/>
    <row r="24021" ht="12.75" hidden="1"/>
    <row r="24022" ht="12.75" hidden="1"/>
    <row r="24023" ht="12.75" hidden="1"/>
    <row r="24024" ht="12.75" hidden="1"/>
    <row r="24025" ht="12.75" hidden="1"/>
    <row r="24026" ht="12.75" hidden="1"/>
    <row r="24027" ht="12.75" hidden="1"/>
    <row r="24028" ht="12.75" hidden="1"/>
    <row r="24029" ht="12.75" hidden="1"/>
    <row r="24030" ht="12.75" hidden="1"/>
    <row r="24031" ht="12.75" hidden="1"/>
    <row r="24032" ht="12.75" hidden="1"/>
    <row r="24033" ht="12.75" hidden="1"/>
    <row r="24034" ht="12.75" hidden="1"/>
    <row r="24035" ht="12.75" hidden="1"/>
    <row r="24036" ht="12.75" hidden="1"/>
    <row r="24037" ht="12.75" hidden="1"/>
    <row r="24038" ht="12.75" hidden="1"/>
    <row r="24039" ht="12.75" hidden="1"/>
    <row r="24040" ht="12.75" hidden="1"/>
    <row r="24041" ht="12.75" hidden="1"/>
    <row r="24042" ht="12.75" hidden="1"/>
    <row r="24043" ht="12.75" hidden="1"/>
    <row r="24044" ht="12.75" hidden="1"/>
    <row r="24045" ht="12.75" hidden="1"/>
    <row r="24046" ht="12.75" hidden="1"/>
    <row r="24047" ht="12.75" hidden="1"/>
    <row r="24048" ht="12.75" hidden="1"/>
    <row r="24049" ht="12.75" hidden="1"/>
    <row r="24050" ht="12.75" hidden="1"/>
    <row r="24051" ht="12.75" hidden="1"/>
    <row r="24052" ht="12.75" hidden="1"/>
    <row r="24053" ht="12.75" hidden="1"/>
    <row r="24054" ht="12.75" hidden="1"/>
    <row r="24055" ht="12.75" hidden="1"/>
    <row r="24056" ht="12.75" hidden="1"/>
    <row r="24057" ht="12.75" hidden="1"/>
    <row r="24058" ht="12.75" hidden="1"/>
    <row r="24059" ht="12.75" hidden="1"/>
    <row r="24060" ht="12.75" hidden="1"/>
    <row r="24061" ht="12.75" hidden="1"/>
    <row r="24062" ht="12.75" hidden="1"/>
    <row r="24063" ht="12.75" hidden="1"/>
    <row r="24064" ht="12.75" hidden="1"/>
    <row r="24065" ht="12.75" hidden="1"/>
    <row r="24066" ht="12.75" hidden="1"/>
    <row r="24067" ht="12.75" hidden="1"/>
    <row r="24068" ht="12.75" hidden="1"/>
    <row r="24069" ht="12.75" hidden="1"/>
    <row r="24070" ht="12.75" hidden="1"/>
    <row r="24071" ht="12.75" hidden="1"/>
    <row r="24072" ht="12.75" hidden="1"/>
    <row r="24073" ht="12.75" hidden="1"/>
    <row r="24074" ht="12.75" hidden="1"/>
    <row r="24075" ht="12.75" hidden="1"/>
    <row r="24076" ht="12.75" hidden="1"/>
    <row r="24077" ht="12.75" hidden="1"/>
    <row r="24078" ht="12.75" hidden="1"/>
    <row r="24079" ht="12.75" hidden="1"/>
    <row r="24080" ht="12.75" hidden="1"/>
    <row r="24081" ht="12.75" hidden="1"/>
    <row r="24082" ht="12.75" hidden="1"/>
    <row r="24083" ht="12.75" hidden="1"/>
    <row r="24084" ht="12.75" hidden="1"/>
    <row r="24085" ht="12.75" hidden="1"/>
    <row r="24086" ht="12.75" hidden="1"/>
    <row r="24087" ht="12.75" hidden="1"/>
    <row r="24088" ht="12.75" hidden="1"/>
    <row r="24089" ht="12.75" hidden="1"/>
    <row r="24090" ht="12.75" hidden="1"/>
    <row r="24091" ht="12.75" hidden="1"/>
    <row r="24092" ht="12.75" hidden="1"/>
    <row r="24093" ht="12.75" hidden="1"/>
    <row r="24094" ht="12.75" hidden="1"/>
    <row r="24095" ht="12.75" hidden="1"/>
    <row r="24096" ht="12.75" hidden="1"/>
    <row r="24097" ht="12.75" hidden="1"/>
    <row r="24098" ht="12.75" hidden="1"/>
    <row r="24099" ht="12.75" hidden="1"/>
    <row r="24100" ht="12.75" hidden="1"/>
    <row r="24101" ht="12.75" hidden="1"/>
    <row r="24102" ht="12.75" hidden="1"/>
    <row r="24103" ht="12.75" hidden="1"/>
    <row r="24104" ht="12.75" hidden="1"/>
  </sheetData>
  <sheetProtection sheet="1" selectLockedCells="1"/>
  <mergeCells count="117">
    <mergeCell ref="AI43:AS43"/>
    <mergeCell ref="AI42:AS42"/>
    <mergeCell ref="B18:U18"/>
    <mergeCell ref="H42:U42"/>
    <mergeCell ref="H51:U51"/>
    <mergeCell ref="X51:AR51"/>
    <mergeCell ref="B46:I46"/>
    <mergeCell ref="B48:G48"/>
    <mergeCell ref="B50:G50"/>
    <mergeCell ref="X48:AE48"/>
    <mergeCell ref="B68:E68"/>
    <mergeCell ref="I39:V39"/>
    <mergeCell ref="B34:H34"/>
    <mergeCell ref="I34:V34"/>
    <mergeCell ref="J67:M67"/>
    <mergeCell ref="F67:I67"/>
    <mergeCell ref="P67:V67"/>
    <mergeCell ref="B63:G63"/>
    <mergeCell ref="B64:G64"/>
    <mergeCell ref="B67:E67"/>
    <mergeCell ref="AE68:AI68"/>
    <mergeCell ref="X66:AR66"/>
    <mergeCell ref="X63:AR63"/>
    <mergeCell ref="H64:U64"/>
    <mergeCell ref="X64:AR64"/>
    <mergeCell ref="H63:U63"/>
    <mergeCell ref="F68:J68"/>
    <mergeCell ref="K68:O68"/>
    <mergeCell ref="P68:T68"/>
    <mergeCell ref="H65:U65"/>
    <mergeCell ref="B49:G49"/>
    <mergeCell ref="X50:AR50"/>
    <mergeCell ref="X49:AR49"/>
    <mergeCell ref="B35:H35"/>
    <mergeCell ref="B36:H36"/>
    <mergeCell ref="B37:H37"/>
    <mergeCell ref="B38:H38"/>
    <mergeCell ref="I35:V35"/>
    <mergeCell ref="B41:G41"/>
    <mergeCell ref="I38:V38"/>
    <mergeCell ref="J53:M53"/>
    <mergeCell ref="H43:U43"/>
    <mergeCell ref="B43:G43"/>
    <mergeCell ref="H52:T52"/>
    <mergeCell ref="AL40:AS40"/>
    <mergeCell ref="H41:U41"/>
    <mergeCell ref="AI41:AS41"/>
    <mergeCell ref="X41:AH41"/>
    <mergeCell ref="B42:G42"/>
    <mergeCell ref="B47:AP47"/>
    <mergeCell ref="A2:AS2"/>
    <mergeCell ref="AR4:AS4"/>
    <mergeCell ref="A20:AS20"/>
    <mergeCell ref="B11:U11"/>
    <mergeCell ref="B7:U7"/>
    <mergeCell ref="B8:U8"/>
    <mergeCell ref="B9:U9"/>
    <mergeCell ref="B10:U10"/>
    <mergeCell ref="B14:U14"/>
    <mergeCell ref="B15:U15"/>
    <mergeCell ref="H50:U50"/>
    <mergeCell ref="AI38:AS38"/>
    <mergeCell ref="H49:U49"/>
    <mergeCell ref="H48:U48"/>
    <mergeCell ref="B61:M61"/>
    <mergeCell ref="B62:G62"/>
    <mergeCell ref="N57:Q57"/>
    <mergeCell ref="J40:V40"/>
    <mergeCell ref="C52:F52"/>
    <mergeCell ref="N53:U53"/>
    <mergeCell ref="H62:U62"/>
    <mergeCell ref="N55:Q56"/>
    <mergeCell ref="K60:U60"/>
    <mergeCell ref="N58:Q58"/>
    <mergeCell ref="Q61:AB61"/>
    <mergeCell ref="X62:AE62"/>
    <mergeCell ref="R55:AS55"/>
    <mergeCell ref="X35:AH35"/>
    <mergeCell ref="X67:AR67"/>
    <mergeCell ref="B65:G65"/>
    <mergeCell ref="B66:G66"/>
    <mergeCell ref="H66:U66"/>
    <mergeCell ref="F53:I53"/>
    <mergeCell ref="B55:I55"/>
    <mergeCell ref="B53:E53"/>
    <mergeCell ref="N59:Q59"/>
    <mergeCell ref="B60:J60"/>
    <mergeCell ref="AI37:AS37"/>
    <mergeCell ref="AJ68:AN68"/>
    <mergeCell ref="AO68:AS68"/>
    <mergeCell ref="AF62:AR62"/>
    <mergeCell ref="X52:AR52"/>
    <mergeCell ref="X53:AR53"/>
    <mergeCell ref="AF48:AR48"/>
    <mergeCell ref="X65:AR65"/>
    <mergeCell ref="Z68:AD68"/>
    <mergeCell ref="U68:Y68"/>
    <mergeCell ref="U33:V33"/>
    <mergeCell ref="X38:AH38"/>
    <mergeCell ref="AE33:AN33"/>
    <mergeCell ref="X34:AH34"/>
    <mergeCell ref="I36:V36"/>
    <mergeCell ref="I37:V37"/>
    <mergeCell ref="X37:AH37"/>
    <mergeCell ref="X36:AH36"/>
    <mergeCell ref="AI35:AS35"/>
    <mergeCell ref="AI36:AS36"/>
    <mergeCell ref="B16:U16"/>
    <mergeCell ref="B17:U17"/>
    <mergeCell ref="P32:V32"/>
    <mergeCell ref="B32:O32"/>
    <mergeCell ref="AI34:AS34"/>
    <mergeCell ref="B33:H33"/>
    <mergeCell ref="I33:Q33"/>
    <mergeCell ref="AR33:AS33"/>
    <mergeCell ref="X32:AF32"/>
    <mergeCell ref="AG32:AR3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80" r:id="rId3"/>
  <headerFooter alignWithMargins="0">
    <oddFooter>&amp;L015.00.029
Geändert: Hr. Haaga&amp;CIndex: 4 / freigegeben am: 18.03.2016
Geprüft: Hr. Bollaender&amp;RVerteiler: Wisdom
Freigegeben:  Hr.Breitkopf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L247"/>
  <sheetViews>
    <sheetView showGridLines="0" zoomScale="150" zoomScaleNormal="150" zoomScalePageLayoutView="0" workbookViewId="0" topLeftCell="A90">
      <selection activeCell="A107" sqref="A107:S123"/>
    </sheetView>
  </sheetViews>
  <sheetFormatPr defaultColWidth="0" defaultRowHeight="12.75" zeroHeight="1"/>
  <cols>
    <col min="1" max="1" width="1.421875" style="0" customWidth="1"/>
    <col min="2" max="38" width="2.57421875" style="0" customWidth="1"/>
    <col min="39" max="39" width="0.9921875" style="31" customWidth="1"/>
    <col min="40" max="16384" width="11.421875" style="31" hidden="1" customWidth="1"/>
  </cols>
  <sheetData>
    <row r="1" spans="14:23" s="65" customFormat="1" ht="30" customHeight="1">
      <c r="N1" s="66" t="str">
        <f>'Cover Sheet - Deckblatt'!Q1</f>
        <v>Erstmusterprüfbericht</v>
      </c>
      <c r="W1" s="66"/>
    </row>
    <row r="2" spans="1:38" ht="12.75" customHeight="1" thickBot="1">
      <c r="A2" s="163" t="str">
        <f>IF(SPRACHE=1,"Test results","Prüfergebnisse")</f>
        <v>Prüfergebnisse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</row>
    <row r="3" spans="1:38" ht="15.75" customHeight="1" thickTop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165"/>
      <c r="AH3" s="165"/>
      <c r="AI3" s="165"/>
      <c r="AJ3" s="165"/>
      <c r="AK3" s="166"/>
      <c r="AL3" s="166"/>
    </row>
    <row r="4" spans="1:38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3" customHeight="1">
      <c r="A5" s="4"/>
      <c r="B5" s="4"/>
      <c r="C5" s="167"/>
      <c r="D5" s="168" t="str">
        <f>IF(SPRACHE=1,"Appendices","Anlagen")</f>
        <v>Anlagen</v>
      </c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4"/>
      <c r="S5" s="4"/>
      <c r="T5" s="4"/>
      <c r="U5" s="169" t="str">
        <f>IF(SPRACHE=1,"Initial sample inspection report VDA","Erstmusterprüfbericht VDA")</f>
        <v>Erstmusterprüfbericht VDA</v>
      </c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38" ht="3" customHeight="1">
      <c r="A6" s="4"/>
      <c r="B6" s="4"/>
      <c r="C6" s="167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4"/>
      <c r="S6" s="4"/>
      <c r="T6" s="4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</row>
    <row r="7" spans="1:38" ht="3" customHeight="1">
      <c r="A7" s="4"/>
      <c r="B7" s="4"/>
      <c r="C7" s="167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4"/>
      <c r="S7" s="4"/>
      <c r="T7" s="4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</row>
    <row r="8" spans="1:38" ht="3" customHeight="1">
      <c r="A8" s="4"/>
      <c r="B8" s="4"/>
      <c r="C8" s="152" t="s">
        <v>0</v>
      </c>
      <c r="D8" s="153" t="str">
        <f>IF(SPRACHE=1,"Dimensional Check","Maßprüfung")</f>
        <v>Maßprüfung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6"/>
      <c r="S8" s="4"/>
      <c r="T8" s="4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</row>
    <row r="9" spans="1:38" ht="3" customHeight="1">
      <c r="A9" s="4"/>
      <c r="B9" s="7"/>
      <c r="C9" s="171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8"/>
      <c r="S9" s="4"/>
      <c r="T9" s="4"/>
      <c r="U9" s="172" t="str">
        <f>IF(SPRACHE=1,"Initial sample inspection","Erstbemusterung")</f>
        <v>Erstbemusterung</v>
      </c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</row>
    <row r="10" spans="1:38" ht="3" customHeight="1">
      <c r="A10" s="4"/>
      <c r="B10" s="7"/>
      <c r="C10" s="171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8"/>
      <c r="S10" s="4"/>
      <c r="T10" s="4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</row>
    <row r="11" spans="1:38" ht="3" customHeight="1">
      <c r="A11" s="4"/>
      <c r="B11" s="7"/>
      <c r="C11" s="152" t="s">
        <v>3</v>
      </c>
      <c r="D11" s="153" t="str">
        <f>IF(SPRACHE=1,"Functional Test","Funktionsprüfung")</f>
        <v>Funktionsprüfung</v>
      </c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8"/>
      <c r="S11" s="4"/>
      <c r="T11" s="4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</row>
    <row r="12" spans="1:38" ht="3" customHeight="1">
      <c r="A12" s="4"/>
      <c r="B12" s="7"/>
      <c r="C12" s="171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8"/>
      <c r="S12" s="4"/>
      <c r="T12" s="4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</row>
    <row r="13" spans="1:38" ht="3" customHeight="1">
      <c r="A13" s="4"/>
      <c r="B13" s="7"/>
      <c r="C13" s="171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8"/>
      <c r="S13" s="4"/>
      <c r="T13" s="4"/>
      <c r="U13" s="172" t="str">
        <f>IF(SPRACHE=1,"re-sampling","Nachbemusterung")</f>
        <v>Nachbemusterung</v>
      </c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</row>
    <row r="14" spans="1:38" ht="3" customHeight="1">
      <c r="A14" s="4"/>
      <c r="B14" s="7"/>
      <c r="C14" s="152" t="s">
        <v>5</v>
      </c>
      <c r="D14" s="153" t="str">
        <f>IF(SPRACHE=1,"Material Test","Werkstoffprüfung")</f>
        <v>Werkstoffprüfung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8"/>
      <c r="S14" s="4"/>
      <c r="T14" s="4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</row>
    <row r="15" spans="1:38" ht="3" customHeight="1">
      <c r="A15" s="4"/>
      <c r="B15" s="7"/>
      <c r="C15" s="171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8"/>
      <c r="S15" s="4"/>
      <c r="T15" s="4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</row>
    <row r="16" spans="1:38" ht="3" customHeight="1">
      <c r="A16" s="4"/>
      <c r="B16" s="7"/>
      <c r="C16" s="171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8"/>
      <c r="S16" s="4"/>
      <c r="T16" s="4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</row>
    <row r="17" spans="1:38" ht="3" customHeight="1">
      <c r="A17" s="4"/>
      <c r="B17" s="7"/>
      <c r="C17" s="152" t="s">
        <v>7</v>
      </c>
      <c r="D17" s="153" t="str">
        <f>IF(SPRACHE=1,"Haptics","Haptikprüfung")</f>
        <v>Haptikprüfung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8"/>
      <c r="S17" s="4"/>
      <c r="T17" s="4"/>
      <c r="U17" s="172" t="str">
        <f>IF(SPRACHE=1,"New Part","Neuteil")</f>
        <v>Neuteil</v>
      </c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</row>
    <row r="18" spans="1:38" ht="3" customHeight="1">
      <c r="A18" s="4"/>
      <c r="B18" s="7"/>
      <c r="C18" s="171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8"/>
      <c r="S18" s="4"/>
      <c r="T18" s="4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</row>
    <row r="19" spans="1:38" ht="3" customHeight="1">
      <c r="A19" s="4"/>
      <c r="B19" s="7"/>
      <c r="C19" s="171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8"/>
      <c r="S19" s="4"/>
      <c r="T19" s="4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</row>
    <row r="20" spans="1:38" ht="3" customHeight="1">
      <c r="A20" s="4"/>
      <c r="B20" s="7"/>
      <c r="C20" s="152" t="s">
        <v>9</v>
      </c>
      <c r="D20" s="153" t="str">
        <f>IF(SPRACHE=1,"Acoustics","Akustikprüfung")</f>
        <v>Akustikprüfung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8"/>
      <c r="S20" s="4"/>
      <c r="T20" s="4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</row>
    <row r="21" spans="1:38" ht="3" customHeight="1">
      <c r="A21" s="9"/>
      <c r="B21" s="10"/>
      <c r="C21" s="171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1"/>
      <c r="S21" s="4"/>
      <c r="T21" s="4"/>
      <c r="U21" s="172" t="str">
        <f>IF(SPRACHE=1,"Product modification","Produktänderung")</f>
        <v>Produktänderung</v>
      </c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</row>
    <row r="22" spans="1:38" ht="3" customHeight="1">
      <c r="A22" s="9"/>
      <c r="B22" s="10"/>
      <c r="C22" s="171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1"/>
      <c r="S22" s="4"/>
      <c r="T22" s="4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</row>
    <row r="23" spans="1:38" ht="3" customHeight="1">
      <c r="A23" s="9"/>
      <c r="B23" s="10"/>
      <c r="C23" s="152" t="s">
        <v>11</v>
      </c>
      <c r="D23" s="153" t="str">
        <f>IF(SPRACHE=1,"Odors","Geruchsprüfung")</f>
        <v>Geruchsprüfung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1"/>
      <c r="S23" s="4"/>
      <c r="T23" s="4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</row>
    <row r="24" spans="1:38" ht="3" customHeight="1">
      <c r="A24" s="9"/>
      <c r="B24" s="10"/>
      <c r="C24" s="171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1"/>
      <c r="S24" s="4"/>
      <c r="T24" s="4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</row>
    <row r="25" spans="1:38" ht="3" customHeight="1">
      <c r="A25" s="4"/>
      <c r="B25" s="4"/>
      <c r="C25" s="171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6"/>
      <c r="S25" s="4"/>
      <c r="T25" s="4"/>
      <c r="U25" s="172" t="str">
        <f>IF(SPRACHE=1,"Production transfer","Produktionsverlagerung")</f>
        <v>Produktionsverlagerung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</row>
    <row r="26" spans="1:38" ht="3" customHeight="1">
      <c r="A26" s="4"/>
      <c r="B26" s="4"/>
      <c r="C26" s="152" t="s">
        <v>1</v>
      </c>
      <c r="D26" s="153" t="str">
        <f>IF(SPRACHE=1,"Appearance","Aussehensprüfung")</f>
        <v>Aussehensprüfung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1"/>
      <c r="S26" s="4"/>
      <c r="T26" s="4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</row>
    <row r="27" spans="1:38" ht="3" customHeight="1">
      <c r="A27" s="4"/>
      <c r="B27" s="4"/>
      <c r="C27" s="171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1"/>
      <c r="S27" s="4"/>
      <c r="T27" s="4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</row>
    <row r="28" spans="1:38" ht="3" customHeight="1">
      <c r="A28" s="4"/>
      <c r="B28" s="4"/>
      <c r="C28" s="171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6"/>
      <c r="S28" s="4"/>
      <c r="T28" s="4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</row>
    <row r="29" spans="1:38" ht="3" customHeight="1">
      <c r="A29" s="4"/>
      <c r="B29" s="4"/>
      <c r="C29" s="152" t="s">
        <v>4</v>
      </c>
      <c r="D29" s="153" t="str">
        <f>IF(SPRACHE=1,"Surface Check","Oberflächenprüfung")</f>
        <v>Oberflächenprüfung</v>
      </c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6"/>
      <c r="S29" s="4"/>
      <c r="T29" s="4"/>
      <c r="U29" s="172" t="str">
        <f>IF(SPRACHE=1,"Changes in the production procedures","Änderung von Produktionsverfahren")</f>
        <v>Änderung von Produktionsverfahren</v>
      </c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</row>
    <row r="30" spans="1:38" ht="3" customHeight="1">
      <c r="A30" s="4"/>
      <c r="B30" s="4"/>
      <c r="C30" s="171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6"/>
      <c r="S30" s="4"/>
      <c r="T30" s="4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ht="3" customHeight="1">
      <c r="A31" s="4"/>
      <c r="B31" s="4"/>
      <c r="C31" s="171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6"/>
      <c r="S31" s="4"/>
      <c r="T31" s="4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</row>
    <row r="32" spans="1:38" ht="3" customHeight="1">
      <c r="A32" s="4"/>
      <c r="B32" s="4"/>
      <c r="C32" s="152" t="s">
        <v>6</v>
      </c>
      <c r="D32" s="153" t="str">
        <f>IF(SPRACHE=1,"EMV Test","EMV - Prüfung")</f>
        <v>EMV - Prüfung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6"/>
      <c r="S32" s="4"/>
      <c r="T32" s="4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</row>
    <row r="33" spans="1:38" ht="3" customHeight="1">
      <c r="A33" s="4"/>
      <c r="B33" s="7"/>
      <c r="C33" s="171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8"/>
      <c r="S33" s="4"/>
      <c r="T33" s="4"/>
      <c r="U33" s="172" t="str">
        <f>IF(SPRACHE=1,"Long production pause","längeres Aussetzen der Fertigung")</f>
        <v>längeres Aussetzen der Fertigung</v>
      </c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</row>
    <row r="34" spans="1:38" ht="3" customHeight="1">
      <c r="A34" s="4"/>
      <c r="B34" s="7"/>
      <c r="C34" s="171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8"/>
      <c r="S34" s="4"/>
      <c r="T34" s="4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</row>
    <row r="35" spans="1:38" ht="3" customHeight="1">
      <c r="A35" s="4"/>
      <c r="B35" s="7"/>
      <c r="C35" s="152" t="s">
        <v>8</v>
      </c>
      <c r="D35" s="153" t="str">
        <f>IF(SPRACHE=1,"Reliability Test","Zuverlässigkeitsprüfung")</f>
        <v>Zuverlässigkeitsprüfung</v>
      </c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8"/>
      <c r="S35" s="4"/>
      <c r="T35" s="4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</row>
    <row r="36" spans="1:38" ht="3" customHeight="1">
      <c r="A36" s="4"/>
      <c r="B36" s="7"/>
      <c r="C36" s="171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8"/>
      <c r="S36" s="4"/>
      <c r="T36" s="4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</row>
    <row r="37" spans="1:38" ht="3" customHeight="1">
      <c r="A37" s="4"/>
      <c r="B37" s="7"/>
      <c r="C37" s="171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8"/>
      <c r="S37" s="4"/>
      <c r="T37" s="4"/>
      <c r="U37" s="172" t="str">
        <f>IF(SPRACHE=1,"New subcontractor","neuer Unterlieferant")</f>
        <v>neuer Unterlieferant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</row>
    <row r="38" spans="1:38" ht="3" customHeight="1">
      <c r="A38" s="4"/>
      <c r="B38" s="7"/>
      <c r="C38" s="152" t="s">
        <v>10</v>
      </c>
      <c r="D38" s="153" t="str">
        <f>IF(SPRACHE=1,"Design - FMEA","Design - FMEA")</f>
        <v>Design - FMEA</v>
      </c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8"/>
      <c r="S38" s="4"/>
      <c r="T38" s="4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</row>
    <row r="39" spans="1:38" ht="3" customHeight="1">
      <c r="A39" s="4"/>
      <c r="B39" s="7"/>
      <c r="C39" s="171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8"/>
      <c r="S39" s="4"/>
      <c r="T39" s="4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</row>
    <row r="40" spans="1:38" ht="3" customHeight="1">
      <c r="A40" s="4"/>
      <c r="B40" s="7"/>
      <c r="C40" s="171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8"/>
      <c r="S40" s="4"/>
      <c r="T40" s="4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</row>
    <row r="41" spans="1:38" ht="3" customHeight="1">
      <c r="A41" s="4"/>
      <c r="B41" s="7"/>
      <c r="C41" s="152" t="s">
        <v>12</v>
      </c>
      <c r="D41" s="153" t="str">
        <f>IF(SPRACHE=1,"Design Release","Konstruktionsfreigabe")</f>
        <v>Konstruktionsfreigabe</v>
      </c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8"/>
      <c r="S41" s="4"/>
      <c r="T41" s="4"/>
      <c r="U41" s="172" t="str">
        <f>IF(SPRACHE=1,"Product with DwSpA","Produkt mit DmbA")</f>
        <v>Produkt mit DmbA</v>
      </c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</row>
    <row r="42" spans="1:38" ht="3" customHeight="1">
      <c r="A42" s="4"/>
      <c r="B42" s="7"/>
      <c r="C42" s="171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8"/>
      <c r="S42" s="4"/>
      <c r="T42" s="4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</row>
    <row r="43" spans="1:38" ht="3" customHeight="1">
      <c r="A43" s="4"/>
      <c r="B43" s="7"/>
      <c r="C43" s="171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8"/>
      <c r="S43" s="4"/>
      <c r="T43" s="4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</row>
    <row r="44" spans="1:38" ht="3" customHeight="1">
      <c r="A44" s="4"/>
      <c r="B44" s="7"/>
      <c r="C44" s="152" t="s">
        <v>2</v>
      </c>
      <c r="D44" s="153" t="str">
        <f>IF(SPRACHE=1,"Process FMEA","Prozess - FMEA")</f>
        <v>Prozess - FMEA</v>
      </c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8"/>
      <c r="S44" s="4"/>
      <c r="T44" s="4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</row>
    <row r="45" spans="1:38" ht="3" customHeight="1">
      <c r="A45" s="4"/>
      <c r="B45" s="7"/>
      <c r="C45" s="171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8"/>
      <c r="S45" s="4"/>
      <c r="T45" s="4"/>
      <c r="U45" s="172" t="str">
        <f>IF(SPRACHE=1,"Production / Inspection and Test Plan prepared","Fertigungs-/Prüfplan erstellt")</f>
        <v>Fertigungs-/Prüfplan erstellt</v>
      </c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</row>
    <row r="46" spans="1:38" ht="3" customHeight="1">
      <c r="A46" s="4"/>
      <c r="B46" s="7"/>
      <c r="C46" s="171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8"/>
      <c r="S46" s="4"/>
      <c r="T46" s="4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</row>
    <row r="47" spans="1:38" ht="3" customHeight="1">
      <c r="A47" s="4"/>
      <c r="B47" s="7"/>
      <c r="C47" s="152" t="s">
        <v>13</v>
      </c>
      <c r="D47" s="153" t="str">
        <f>IF(SPRACHE=1,"Process Flow Chart","Prozessablaufdiagramm")</f>
        <v>Prozessablaufdiagramm</v>
      </c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8"/>
      <c r="S47" s="4"/>
      <c r="T47" s="4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</row>
    <row r="48" spans="1:38" ht="3" customHeight="1">
      <c r="A48" s="4"/>
      <c r="B48" s="7"/>
      <c r="C48" s="171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8"/>
      <c r="S48" s="4"/>
      <c r="T48" s="4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</row>
    <row r="49" spans="1:38" ht="3" customHeight="1">
      <c r="A49" s="4"/>
      <c r="B49" s="7"/>
      <c r="C49" s="171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8"/>
      <c r="S49" s="4"/>
      <c r="T49" s="4"/>
      <c r="U49" s="172" t="str">
        <f>IF(SPRACHE=1,"FMEA carried out","FMEA durchgeführt")</f>
        <v>FMEA durchgeführt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</row>
    <row r="50" spans="1:38" ht="3" customHeight="1">
      <c r="A50" s="4"/>
      <c r="B50" s="7"/>
      <c r="C50" s="152" t="s">
        <v>14</v>
      </c>
      <c r="D50" s="153" t="str">
        <f>IF(SPRACHE=1,"Control Plan","Produktionslenkungsplan")</f>
        <v>Produktionslenkungsplan</v>
      </c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8"/>
      <c r="S50" s="4"/>
      <c r="T50" s="4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</row>
    <row r="51" spans="1:38" ht="3" customHeight="1">
      <c r="A51" s="4"/>
      <c r="B51" s="7"/>
      <c r="C51" s="171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8"/>
      <c r="S51" s="4"/>
      <c r="T51" s="4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</row>
    <row r="52" spans="1:38" ht="3" customHeight="1">
      <c r="A52" s="4"/>
      <c r="B52" s="7"/>
      <c r="C52" s="171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8"/>
      <c r="S52" s="4"/>
      <c r="T52" s="4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</row>
    <row r="53" spans="1:38" ht="3" customHeight="1">
      <c r="A53" s="4"/>
      <c r="B53" s="7"/>
      <c r="C53" s="152" t="s">
        <v>15</v>
      </c>
      <c r="D53" s="153" t="str">
        <f>IF(SPRACHE=1,"Peocess Capability Evidence","Prozessfähigkeitsnachweis")</f>
        <v>Prozessfähigkeitsnachweis</v>
      </c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8"/>
      <c r="S53" s="4"/>
      <c r="T53" s="4"/>
      <c r="U53" s="169" t="str">
        <f>IF(SPRACHE=1,"Test Report other samples","Prüfbericht, sonstige Muster")</f>
        <v>Prüfbericht, sonstige Muster</v>
      </c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</row>
    <row r="54" spans="1:38" ht="3" customHeight="1">
      <c r="A54" s="4"/>
      <c r="B54" s="7"/>
      <c r="C54" s="171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8"/>
      <c r="S54" s="4"/>
      <c r="T54" s="4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</row>
    <row r="55" spans="1:38" ht="3" customHeight="1">
      <c r="A55" s="4"/>
      <c r="B55" s="7"/>
      <c r="C55" s="171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8"/>
      <c r="S55" s="4"/>
      <c r="T55" s="4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</row>
    <row r="56" spans="1:38" ht="3" customHeight="1">
      <c r="A56" s="4"/>
      <c r="B56" s="7"/>
      <c r="C56" s="152" t="s">
        <v>16</v>
      </c>
      <c r="D56" s="153" t="str">
        <f>IF(SPRACHE=1,"Inspection and Test Equipment List","Prüfmittelliste")</f>
        <v>Prüfmittelliste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8"/>
      <c r="S56" s="4"/>
      <c r="T56" s="4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</row>
    <row r="57" spans="1:38" ht="3" customHeight="1">
      <c r="A57" s="4"/>
      <c r="B57" s="7"/>
      <c r="C57" s="152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8"/>
      <c r="S57" s="4"/>
      <c r="T57" s="4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" customHeight="1">
      <c r="A58" s="4"/>
      <c r="B58" s="7"/>
      <c r="C58" s="152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8"/>
      <c r="S58" s="4"/>
      <c r="T58" s="4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" customHeight="1">
      <c r="A59" s="4"/>
      <c r="B59" s="7"/>
      <c r="C59" s="152" t="s">
        <v>20</v>
      </c>
      <c r="D59" s="153" t="str">
        <f>IF(SPRACHE=1,"Evidance of Inspection and Test Equipment Capability","Prüfmittelfähigkeitsnachweis")</f>
        <v>Prüfmittelfähigkeitsnachweis</v>
      </c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8"/>
      <c r="S59" s="4"/>
      <c r="T59" s="4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" customHeight="1">
      <c r="A60" s="4"/>
      <c r="B60" s="7"/>
      <c r="C60" s="152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8"/>
      <c r="S60" s="4"/>
      <c r="T60" s="4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" customHeight="1">
      <c r="A61" s="4"/>
      <c r="B61" s="7"/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8"/>
      <c r="S61" s="4"/>
      <c r="T61" s="4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" customHeight="1">
      <c r="A62" s="4"/>
      <c r="B62" s="7"/>
      <c r="C62" s="152" t="s">
        <v>21</v>
      </c>
      <c r="D62" s="153" t="str">
        <f>IF(SPRACHE=1,"EU-Data Safety Sheet","EU-Datensicherheitsblatt")</f>
        <v>EU-Datensicherheitsblatt</v>
      </c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8"/>
      <c r="S62" s="4"/>
      <c r="T62" s="4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" customHeight="1">
      <c r="A63" s="4"/>
      <c r="B63" s="7"/>
      <c r="C63" s="152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8"/>
      <c r="S63" s="4"/>
      <c r="T63" s="4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" customHeight="1">
      <c r="A64" s="4"/>
      <c r="B64" s="7"/>
      <c r="C64" s="152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8"/>
      <c r="S64" s="4"/>
      <c r="T64" s="4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" customHeight="1">
      <c r="A65" s="4"/>
      <c r="B65" s="7"/>
      <c r="C65" s="152" t="s">
        <v>22</v>
      </c>
      <c r="D65" s="153" t="str">
        <f>IF(SPRACHE=1,"Material data sheet IMDS","Materialdatenblatt IMDS")</f>
        <v>Materialdatenblatt IMDS</v>
      </c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8"/>
      <c r="S65" s="4"/>
      <c r="T65" s="4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" customHeight="1">
      <c r="A66" s="4"/>
      <c r="B66" s="7"/>
      <c r="C66" s="152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8"/>
      <c r="S66" s="4"/>
      <c r="T66" s="4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" customHeight="1">
      <c r="A67" s="4"/>
      <c r="B67" s="7"/>
      <c r="C67" s="152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8"/>
      <c r="S67" s="4"/>
      <c r="T67" s="4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" customHeight="1">
      <c r="A68" s="4"/>
      <c r="B68" s="7"/>
      <c r="C68" s="152" t="s">
        <v>23</v>
      </c>
      <c r="D68" s="153" t="str">
        <f>IF(SPRACHE=1,"Packaging","Transportmittel / Verpackung")</f>
        <v>Transportmittel / Verpackung</v>
      </c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8"/>
      <c r="S68" s="4"/>
      <c r="T68" s="4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" customHeight="1">
      <c r="A69" s="4"/>
      <c r="B69" s="7"/>
      <c r="C69" s="152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8"/>
      <c r="S69" s="4"/>
      <c r="T69" s="4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" customHeight="1">
      <c r="A70" s="4"/>
      <c r="B70" s="7"/>
      <c r="C70" s="152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8"/>
      <c r="S70" s="4"/>
      <c r="T70" s="4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" customHeight="1">
      <c r="A71" s="4"/>
      <c r="B71" s="7"/>
      <c r="C71" s="152" t="s">
        <v>24</v>
      </c>
      <c r="D71" s="153" t="str">
        <f>IF(SPRACHE=1,"Certificate","Zertifikate")</f>
        <v>Zertifikate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8"/>
      <c r="S71" s="4"/>
      <c r="T71" s="4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" customHeight="1">
      <c r="A72" s="4"/>
      <c r="B72" s="7"/>
      <c r="C72" s="152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8"/>
      <c r="S72" s="4"/>
      <c r="T72" s="4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" customHeight="1">
      <c r="A73" s="4"/>
      <c r="B73" s="7"/>
      <c r="C73" s="15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8"/>
      <c r="S73" s="4"/>
      <c r="T73" s="4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" customHeight="1">
      <c r="A74" s="4"/>
      <c r="B74" s="7"/>
      <c r="C74" s="152" t="s">
        <v>25</v>
      </c>
      <c r="D74" s="153" t="str">
        <f>IF(SPRACHE=1,"Process acceptance","Prozessabnahme")</f>
        <v>Prozessabnahme</v>
      </c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8"/>
      <c r="S74" s="4"/>
      <c r="T74" s="4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" customHeight="1">
      <c r="A75" s="4"/>
      <c r="B75" s="7"/>
      <c r="C75" s="15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8"/>
      <c r="S75" s="4"/>
      <c r="T75" s="4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" customHeight="1">
      <c r="A76" s="4"/>
      <c r="B76" s="7"/>
      <c r="C76" s="152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8"/>
      <c r="S76" s="4"/>
      <c r="T76" s="4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" customHeight="1">
      <c r="A77" s="4"/>
      <c r="B77" s="7"/>
      <c r="C77" s="152" t="s">
        <v>26</v>
      </c>
      <c r="D77" s="153" t="str">
        <f>IF(SPRACHE=1,"User's / Installation Guide","Betriebs- / Einbauanleitung")</f>
        <v>Betriebs- / Einbauanleitung</v>
      </c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8"/>
      <c r="S77" s="4"/>
      <c r="T77" s="4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" customHeight="1">
      <c r="A78" s="4"/>
      <c r="B78" s="7"/>
      <c r="C78" s="152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8"/>
      <c r="S78" s="4"/>
      <c r="T78" s="4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" customHeight="1">
      <c r="A79" s="4"/>
      <c r="B79" s="7"/>
      <c r="C79" s="15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8"/>
      <c r="S79" s="4"/>
      <c r="T79" s="4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" customHeight="1">
      <c r="A80" s="4"/>
      <c r="B80" s="7"/>
      <c r="C80" s="152" t="s">
        <v>28</v>
      </c>
      <c r="D80" s="153" t="str">
        <f>IF(SPRACHE=1,"Declaration of Conformity","Konformitätserklärung")</f>
        <v>Konformitätserklärung</v>
      </c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8"/>
      <c r="S80" s="4"/>
      <c r="T80" s="4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3" customHeight="1">
      <c r="A81" s="4"/>
      <c r="B81" s="7"/>
      <c r="C81" s="152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8"/>
      <c r="S81" s="4"/>
      <c r="T81" s="4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3" customHeight="1">
      <c r="A82" s="4"/>
      <c r="B82" s="7"/>
      <c r="C82" s="152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8"/>
      <c r="S82" s="4"/>
      <c r="T82" s="4"/>
      <c r="U82" s="5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" customHeight="1">
      <c r="A83" s="4"/>
      <c r="B83" s="7"/>
      <c r="C83" s="152" t="s">
        <v>29</v>
      </c>
      <c r="D83" s="153" t="str">
        <f>IF(SPRACHE=1,"RoHS Document","RoHS-Dokument")</f>
        <v>RoHS-Dokument</v>
      </c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8"/>
      <c r="S83" s="4"/>
      <c r="T83" s="4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" customHeight="1">
      <c r="A84" s="4"/>
      <c r="B84" s="7"/>
      <c r="C84" s="152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8"/>
      <c r="S84" s="4"/>
      <c r="T84" s="4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" customHeight="1">
      <c r="A85" s="4"/>
      <c r="B85" s="7"/>
      <c r="C85" s="152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8"/>
      <c r="S85" s="4"/>
      <c r="T85" s="4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3" customHeight="1">
      <c r="A86" s="4"/>
      <c r="B86" s="7"/>
      <c r="C86" s="152" t="s">
        <v>30</v>
      </c>
      <c r="D86" s="153" t="str">
        <f>IF(SPRACHE=1,"Warrant PAH free","Bescheinigung PAK frei")</f>
        <v>Bescheinigung PAK frei</v>
      </c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8"/>
      <c r="S86" s="4"/>
      <c r="T86" s="4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3" customHeight="1">
      <c r="A87" s="4"/>
      <c r="B87" s="7"/>
      <c r="C87" s="152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8"/>
      <c r="S87" s="4"/>
      <c r="T87" s="4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" customHeight="1">
      <c r="A88" s="4"/>
      <c r="B88" s="7"/>
      <c r="C88" s="152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8"/>
      <c r="S88" s="4"/>
      <c r="T88" s="4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" customHeight="1">
      <c r="A89" s="4"/>
      <c r="B89" s="7"/>
      <c r="C89" s="152" t="s">
        <v>31</v>
      </c>
      <c r="D89" s="153" t="str">
        <f>IF(AS$1=1,"Others","Sonstiges")</f>
        <v>Sonstiges</v>
      </c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8"/>
      <c r="S89" s="4"/>
      <c r="T89" s="4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" customHeight="1">
      <c r="A90" s="4"/>
      <c r="B90" s="7"/>
      <c r="C90" s="152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8"/>
      <c r="S90" s="4"/>
      <c r="T90" s="4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" customHeight="1">
      <c r="A91" s="4"/>
      <c r="B91" s="7"/>
      <c r="C91" s="152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8"/>
      <c r="S91" s="4"/>
      <c r="T91" s="4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" customHeight="1">
      <c r="A92" s="4"/>
      <c r="B92" s="7"/>
      <c r="C92" s="53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8"/>
      <c r="S92" s="4"/>
      <c r="T92" s="4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" customHeight="1">
      <c r="A93" s="4"/>
      <c r="B93" s="7"/>
      <c r="C93" s="53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8"/>
      <c r="S93" s="4"/>
      <c r="T93" s="4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6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3"/>
      <c r="AJ94" s="3"/>
      <c r="AK94" s="3"/>
      <c r="AL94" s="3"/>
    </row>
    <row r="95" spans="1:38" ht="12.75" customHeight="1">
      <c r="A95" s="13"/>
      <c r="B95" s="78" t="str">
        <f>IF(SPRACHE=1,"Identification No. Supplier:","Kennnummer Lieferant:")</f>
        <v>Kennnummer Lieferant:</v>
      </c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6">
        <f>IF('Cover Sheet - Deckblatt'!P32="","",'Cover Sheet - Deckblatt'!P32)</f>
      </c>
      <c r="O95" s="236"/>
      <c r="P95" s="236"/>
      <c r="Q95" s="236"/>
      <c r="R95" s="236"/>
      <c r="S95" s="14"/>
      <c r="T95" s="13"/>
      <c r="U95" s="78" t="str">
        <f>IF(SPRACHE=1,"Identification No. Customer:","Kennnumer Kunde:")</f>
        <v>Kennnumer Kunde:</v>
      </c>
      <c r="V95" s="235"/>
      <c r="W95" s="235"/>
      <c r="X95" s="235"/>
      <c r="Y95" s="235"/>
      <c r="Z95" s="235"/>
      <c r="AA95" s="235"/>
      <c r="AB95" s="235"/>
      <c r="AC95" s="235"/>
      <c r="AD95" s="235"/>
      <c r="AE95" s="235"/>
      <c r="AF95" s="235"/>
      <c r="AG95" s="236">
        <f>IF('Cover Sheet - Deckblatt'!AM32="","",'Cover Sheet - Deckblatt'!AM32)</f>
      </c>
      <c r="AH95" s="236"/>
      <c r="AI95" s="236"/>
      <c r="AJ95" s="236"/>
      <c r="AK95" s="236"/>
      <c r="AL95" s="14"/>
    </row>
    <row r="96" spans="1:38" ht="12.75" customHeight="1">
      <c r="A96" s="13"/>
      <c r="B96" s="15" t="str">
        <f>IF(SPRACHE=1,"Test Report No.:","Prüfberichtsnummer:")</f>
        <v>Prüfberichtsnummer:</v>
      </c>
      <c r="C96" s="16"/>
      <c r="D96" s="16"/>
      <c r="E96" s="16"/>
      <c r="F96" s="16"/>
      <c r="G96" s="16"/>
      <c r="H96" s="16"/>
      <c r="I96" s="237">
        <f>IF('Cover Sheet - Deckblatt'!I33="","",'Cover Sheet - Deckblatt'!I33)</f>
      </c>
      <c r="J96" s="236"/>
      <c r="K96" s="236"/>
      <c r="L96" s="236"/>
      <c r="M96" s="236"/>
      <c r="N96" s="236"/>
      <c r="O96" s="78" t="str">
        <f>IF(SPRACHE=1,"Revision:","Version:")</f>
        <v>Version:</v>
      </c>
      <c r="P96" s="78"/>
      <c r="Q96" s="78"/>
      <c r="R96" s="237">
        <f>IF('Cover Sheet - Deckblatt'!U33="","",'Cover Sheet - Deckblatt'!U33)</f>
      </c>
      <c r="S96" s="238"/>
      <c r="T96" s="13"/>
      <c r="U96" s="15" t="str">
        <f>IF(SPRACHE=1,"Test Report No.:","Prüfberichtsnummer:")</f>
        <v>Prüfberichtsnummer:</v>
      </c>
      <c r="V96" s="12"/>
      <c r="W96" s="12"/>
      <c r="X96" s="12"/>
      <c r="Y96" s="12"/>
      <c r="Z96" s="12"/>
      <c r="AA96" s="12"/>
      <c r="AB96" s="237">
        <f>IF('Cover Sheet - Deckblatt'!AB33="","",'Cover Sheet - Deckblatt'!AB33)</f>
      </c>
      <c r="AC96" s="236"/>
      <c r="AD96" s="236"/>
      <c r="AE96" s="236"/>
      <c r="AF96" s="236"/>
      <c r="AG96" s="236"/>
      <c r="AH96" s="78" t="str">
        <f>IF(SPRACHE=1,"Revision:","Version:")</f>
        <v>Version:</v>
      </c>
      <c r="AI96" s="78"/>
      <c r="AJ96" s="78"/>
      <c r="AK96" s="237">
        <f>IF('Cover Sheet - Deckblatt'!AR33="","",'Cover Sheet - Deckblatt'!AR33)</f>
      </c>
      <c r="AL96" s="238"/>
    </row>
    <row r="97" spans="1:38" s="44" customFormat="1" ht="12.75" customHeight="1">
      <c r="A97" s="18"/>
      <c r="B97" s="19" t="str">
        <f>IF(SPRACHE=1,"Subject/Drawing/Revision No./ Status/Date:","Sachnummer/ Zeichnungsnummer/Änderungs-Nr./ Stand/ Datum:")</f>
        <v>Sachnummer/ Zeichnungsnummer/Änderungs-Nr./ Stand/ Datum:</v>
      </c>
      <c r="C97" s="19"/>
      <c r="D97" s="19"/>
      <c r="E97" s="19"/>
      <c r="F97" s="19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9"/>
      <c r="T97" s="18"/>
      <c r="U97" s="19" t="str">
        <f>IF(SPRACHE=1,"Subject/Drawing/Revision No./ Status/Date:","Sachnummer/ Zeichnungsnummer/Änderungs-Nr./ Stand/ Datum:")</f>
        <v>Sachnummer/ Zeichnungsnummer/Änderungs-Nr./ Stand/ Datum:</v>
      </c>
      <c r="V97" s="19"/>
      <c r="W97" s="19"/>
      <c r="X97" s="19"/>
      <c r="Y97" s="19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1"/>
    </row>
    <row r="98" spans="1:38" s="44" customFormat="1" ht="3" customHeight="1">
      <c r="A98" s="22"/>
      <c r="B98" s="23"/>
      <c r="C98" s="23"/>
      <c r="D98" s="23"/>
      <c r="E98" s="23"/>
      <c r="F98" s="23"/>
      <c r="G98" s="23"/>
      <c r="H98" s="23"/>
      <c r="I98" s="23"/>
      <c r="J98" s="24"/>
      <c r="K98" s="24"/>
      <c r="L98" s="24"/>
      <c r="M98" s="24"/>
      <c r="N98" s="24"/>
      <c r="O98" s="24"/>
      <c r="P98" s="24"/>
      <c r="Q98" s="24"/>
      <c r="R98" s="24"/>
      <c r="S98" s="23"/>
      <c r="T98" s="22"/>
      <c r="U98" s="23"/>
      <c r="V98" s="23"/>
      <c r="W98" s="23"/>
      <c r="X98" s="23"/>
      <c r="Y98" s="23"/>
      <c r="Z98" s="23"/>
      <c r="AA98" s="23"/>
      <c r="AB98" s="23"/>
      <c r="AC98" s="24"/>
      <c r="AD98" s="24"/>
      <c r="AE98" s="24"/>
      <c r="AF98" s="24"/>
      <c r="AG98" s="24"/>
      <c r="AH98" s="24"/>
      <c r="AI98" s="24"/>
      <c r="AJ98" s="24"/>
      <c r="AK98" s="24"/>
      <c r="AL98" s="25"/>
    </row>
    <row r="99" spans="1:38" s="45" customFormat="1" ht="12.75" customHeight="1">
      <c r="A99" s="26"/>
      <c r="B99" s="232">
        <f>IF('Cover Sheet - Deckblatt'!I34="","",'Cover Sheet - Deckblatt'!I34)</f>
      </c>
      <c r="C99" s="232"/>
      <c r="D99" s="232"/>
      <c r="E99" s="232"/>
      <c r="F99" s="232">
        <f>IF('Cover Sheet - Deckblatt'!I35="","",'Cover Sheet - Deckblatt'!I35)</f>
      </c>
      <c r="G99" s="232"/>
      <c r="H99" s="232"/>
      <c r="I99" s="232"/>
      <c r="J99" s="232"/>
      <c r="K99" s="232">
        <f>IF('Cover Sheet - Deckblatt'!I37="","",'Cover Sheet - Deckblatt'!I37)</f>
      </c>
      <c r="L99" s="232"/>
      <c r="M99" s="232"/>
      <c r="N99" s="232"/>
      <c r="O99" s="233">
        <f>IF('Cover Sheet - Deckblatt'!I36="","",'Cover Sheet - Deckblatt'!I36)</f>
      </c>
      <c r="P99" s="233"/>
      <c r="Q99" s="233"/>
      <c r="R99" s="233"/>
      <c r="S99" s="234"/>
      <c r="T99" s="27"/>
      <c r="U99" s="232"/>
      <c r="V99" s="232"/>
      <c r="W99" s="232"/>
      <c r="X99" s="232"/>
      <c r="Y99" s="232"/>
      <c r="Z99" s="232"/>
      <c r="AA99" s="232"/>
      <c r="AB99" s="232"/>
      <c r="AC99" s="232"/>
      <c r="AD99" s="232">
        <f>IF('Cover Sheet - Deckblatt'!AI37="","",'Cover Sheet - Deckblatt'!AI37)</f>
        <v>0</v>
      </c>
      <c r="AE99" s="232"/>
      <c r="AF99" s="232"/>
      <c r="AG99" s="232"/>
      <c r="AH99" s="233">
        <f>IF('Cover Sheet - Deckblatt'!AI36="","",'Cover Sheet - Deckblatt'!AI36)</f>
        <v>0</v>
      </c>
      <c r="AI99" s="233"/>
      <c r="AJ99" s="233"/>
      <c r="AK99" s="233"/>
      <c r="AL99" s="234"/>
    </row>
    <row r="100" spans="1:38" ht="3" customHeight="1">
      <c r="A100" s="22"/>
      <c r="B100" s="23"/>
      <c r="C100" s="23"/>
      <c r="D100" s="23"/>
      <c r="E100" s="23"/>
      <c r="F100" s="23"/>
      <c r="G100" s="23"/>
      <c r="H100" s="23"/>
      <c r="I100" s="23"/>
      <c r="J100" s="194"/>
      <c r="K100" s="194"/>
      <c r="L100" s="194"/>
      <c r="M100" s="194"/>
      <c r="N100" s="194"/>
      <c r="O100" s="194"/>
      <c r="P100" s="194"/>
      <c r="Q100" s="194"/>
      <c r="R100" s="194"/>
      <c r="S100" s="23"/>
      <c r="T100" s="22"/>
      <c r="U100" s="23"/>
      <c r="V100" s="23"/>
      <c r="W100" s="23"/>
      <c r="X100" s="23"/>
      <c r="Y100" s="23"/>
      <c r="Z100" s="23"/>
      <c r="AA100" s="23"/>
      <c r="AB100" s="23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25"/>
    </row>
    <row r="101" spans="1:38" ht="12.75" customHeight="1">
      <c r="A101" s="22"/>
      <c r="B101" s="23" t="str">
        <f>IF(SPRACHE=1,"Designation:","Benennung:")</f>
        <v>Benennung:</v>
      </c>
      <c r="C101" s="23"/>
      <c r="D101" s="23"/>
      <c r="E101" s="23"/>
      <c r="F101" s="155">
        <f>IF('Cover Sheet - Deckblatt'!I38="","",'Cover Sheet - Deckblatt'!I38)</f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23"/>
      <c r="T101" s="22"/>
      <c r="U101" s="23" t="str">
        <f>IF(SPRACHE=1,"Designation:","Benennung:")</f>
        <v>Benennung:</v>
      </c>
      <c r="V101" s="23"/>
      <c r="W101" s="23"/>
      <c r="X101" s="23"/>
      <c r="Y101" s="155">
        <f>IF('Cover Sheet - Deckblatt'!AI38="","",'Cover Sheet - Deckblatt'!AI38)</f>
        <v>0</v>
      </c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25"/>
    </row>
    <row r="102" spans="1:38" s="44" customFormat="1" ht="3" customHeight="1">
      <c r="A102" s="28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29"/>
      <c r="M102" s="29"/>
      <c r="N102" s="29"/>
      <c r="O102" s="29"/>
      <c r="P102" s="29"/>
      <c r="Q102" s="29"/>
      <c r="R102" s="29"/>
      <c r="S102" s="12"/>
      <c r="T102" s="28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30"/>
    </row>
    <row r="103" spans="1:38" ht="6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</row>
    <row r="104" spans="1:38" ht="17.25" customHeight="1">
      <c r="A104" s="173" t="s">
        <v>18</v>
      </c>
      <c r="B104" s="174"/>
      <c r="C104" s="175" t="str">
        <f>IF(SPRACHE=1,"Requirements","Forderungen")</f>
        <v>Forderungen</v>
      </c>
      <c r="D104" s="176"/>
      <c r="E104" s="176"/>
      <c r="F104" s="176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7"/>
      <c r="T104" s="183" t="s">
        <v>32</v>
      </c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5"/>
      <c r="AI104" s="227" t="str">
        <f>IF(SPRACHE=1,"evaluation","Bewertung")</f>
        <v>Bewertung</v>
      </c>
      <c r="AJ104" s="227"/>
      <c r="AK104" s="227"/>
      <c r="AL104" s="227"/>
    </row>
    <row r="105" spans="1:38" ht="3" customHeight="1">
      <c r="A105" s="42"/>
      <c r="B105" s="31"/>
      <c r="C105" s="178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79"/>
      <c r="T105" s="186"/>
      <c r="U105" s="184"/>
      <c r="V105" s="184"/>
      <c r="W105" s="184"/>
      <c r="X105" s="184"/>
      <c r="Y105" s="184"/>
      <c r="Z105" s="184"/>
      <c r="AA105" s="184"/>
      <c r="AB105" s="184"/>
      <c r="AC105" s="184"/>
      <c r="AD105" s="184"/>
      <c r="AE105" s="184"/>
      <c r="AF105" s="184"/>
      <c r="AG105" s="184"/>
      <c r="AH105" s="185"/>
      <c r="AI105" s="228"/>
      <c r="AJ105" s="229"/>
      <c r="AK105" s="229"/>
      <c r="AL105" s="230"/>
    </row>
    <row r="106" spans="1:38" ht="15" customHeight="1">
      <c r="A106" s="180" t="s">
        <v>19</v>
      </c>
      <c r="B106" s="181"/>
      <c r="C106" s="182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90"/>
      <c r="T106" s="182" t="str">
        <f>IF(SPRACHE=1,"value 1","Wert 1")</f>
        <v>Wert 1</v>
      </c>
      <c r="U106" s="79"/>
      <c r="V106" s="79"/>
      <c r="W106" s="79" t="str">
        <f>IF(SPRACHE=1,"value 2","Wert 2")</f>
        <v>Wert 2</v>
      </c>
      <c r="X106" s="79"/>
      <c r="Y106" s="79"/>
      <c r="Z106" s="79" t="str">
        <f>IF(SPRACHE=1,"value 3","Wert 3")</f>
        <v>Wert 3</v>
      </c>
      <c r="AA106" s="79"/>
      <c r="AB106" s="79"/>
      <c r="AC106" s="79" t="str">
        <f>IF(SPRACHE=1,"value 4","Wert 4")</f>
        <v>Wert 4</v>
      </c>
      <c r="AD106" s="79"/>
      <c r="AE106" s="79"/>
      <c r="AF106" s="79" t="str">
        <f>IF(SPRACHE=1,"value 5","Wert 5")</f>
        <v>Wert 5</v>
      </c>
      <c r="AG106" s="79"/>
      <c r="AH106" s="79"/>
      <c r="AI106" s="231" t="str">
        <f>IF(SPRACHE=1,"ok","i.O.")</f>
        <v>i.O.</v>
      </c>
      <c r="AJ106" s="161"/>
      <c r="AK106" s="161" t="str">
        <f>IF(SPRACHE=1,"not ok","n. i. O.")</f>
        <v>n. i. O.</v>
      </c>
      <c r="AL106" s="162"/>
    </row>
    <row r="107" spans="1:38" ht="15.75" customHeight="1">
      <c r="A107" s="189"/>
      <c r="B107" s="190"/>
      <c r="C107" s="213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5"/>
      <c r="T107" s="216"/>
      <c r="U107" s="217"/>
      <c r="V107" s="217"/>
      <c r="W107" s="218"/>
      <c r="X107" s="217"/>
      <c r="Y107" s="219"/>
      <c r="Z107" s="217"/>
      <c r="AA107" s="217"/>
      <c r="AB107" s="217"/>
      <c r="AC107" s="222"/>
      <c r="AD107" s="223"/>
      <c r="AE107" s="224"/>
      <c r="AF107" s="217"/>
      <c r="AG107" s="217"/>
      <c r="AH107" s="225"/>
      <c r="AI107" s="226"/>
      <c r="AJ107" s="220"/>
      <c r="AK107" s="220"/>
      <c r="AL107" s="221"/>
    </row>
    <row r="108" spans="1:38" ht="15.75" customHeight="1">
      <c r="A108" s="189"/>
      <c r="B108" s="190"/>
      <c r="C108" s="191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3"/>
      <c r="T108" s="149"/>
      <c r="U108" s="154"/>
      <c r="V108" s="154"/>
      <c r="W108" s="198"/>
      <c r="X108" s="154"/>
      <c r="Y108" s="199"/>
      <c r="Z108" s="154"/>
      <c r="AA108" s="154"/>
      <c r="AB108" s="154"/>
      <c r="AC108" s="198"/>
      <c r="AD108" s="154"/>
      <c r="AE108" s="199"/>
      <c r="AF108" s="154"/>
      <c r="AG108" s="154"/>
      <c r="AH108" s="201"/>
      <c r="AI108" s="202"/>
      <c r="AJ108" s="196"/>
      <c r="AK108" s="196"/>
      <c r="AL108" s="197"/>
    </row>
    <row r="109" spans="1:38" s="46" customFormat="1" ht="15.75" customHeight="1">
      <c r="A109" s="189"/>
      <c r="B109" s="190"/>
      <c r="C109" s="191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3"/>
      <c r="T109" s="212"/>
      <c r="U109" s="205"/>
      <c r="V109" s="205"/>
      <c r="W109" s="206"/>
      <c r="X109" s="205"/>
      <c r="Y109" s="207"/>
      <c r="Z109" s="205"/>
      <c r="AA109" s="205"/>
      <c r="AB109" s="205"/>
      <c r="AC109" s="206"/>
      <c r="AD109" s="205"/>
      <c r="AE109" s="207"/>
      <c r="AF109" s="205"/>
      <c r="AG109" s="205"/>
      <c r="AH109" s="208"/>
      <c r="AI109" s="209"/>
      <c r="AJ109" s="210"/>
      <c r="AK109" s="210"/>
      <c r="AL109" s="211"/>
    </row>
    <row r="110" spans="1:38" ht="15.75" customHeight="1">
      <c r="A110" s="189"/>
      <c r="B110" s="190"/>
      <c r="C110" s="240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O110" s="203"/>
      <c r="P110" s="203"/>
      <c r="Q110" s="203"/>
      <c r="R110" s="203"/>
      <c r="S110" s="204"/>
      <c r="T110" s="149"/>
      <c r="U110" s="154"/>
      <c r="V110" s="154"/>
      <c r="W110" s="198"/>
      <c r="X110" s="154"/>
      <c r="Y110" s="199"/>
      <c r="Z110" s="154"/>
      <c r="AA110" s="154"/>
      <c r="AB110" s="154"/>
      <c r="AC110" s="198"/>
      <c r="AD110" s="154"/>
      <c r="AE110" s="199"/>
      <c r="AF110" s="154"/>
      <c r="AG110" s="154"/>
      <c r="AH110" s="201"/>
      <c r="AI110" s="202"/>
      <c r="AJ110" s="196"/>
      <c r="AK110" s="196"/>
      <c r="AL110" s="197"/>
    </row>
    <row r="111" spans="1:38" ht="15.75" customHeight="1">
      <c r="A111" s="189"/>
      <c r="B111" s="190"/>
      <c r="C111" s="191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O111" s="203"/>
      <c r="P111" s="203"/>
      <c r="Q111" s="203"/>
      <c r="R111" s="203"/>
      <c r="S111" s="204"/>
      <c r="T111" s="149"/>
      <c r="U111" s="154"/>
      <c r="V111" s="154"/>
      <c r="W111" s="198"/>
      <c r="X111" s="154"/>
      <c r="Y111" s="199"/>
      <c r="Z111" s="198"/>
      <c r="AA111" s="154"/>
      <c r="AB111" s="199"/>
      <c r="AC111" s="198"/>
      <c r="AD111" s="154"/>
      <c r="AE111" s="199"/>
      <c r="AF111" s="154"/>
      <c r="AG111" s="154"/>
      <c r="AH111" s="201"/>
      <c r="AI111" s="202"/>
      <c r="AJ111" s="196"/>
      <c r="AK111" s="196"/>
      <c r="AL111" s="197"/>
    </row>
    <row r="112" spans="1:38" ht="15.75" customHeight="1">
      <c r="A112" s="189"/>
      <c r="B112" s="190"/>
      <c r="C112" s="191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O112" s="203"/>
      <c r="P112" s="203"/>
      <c r="Q112" s="203"/>
      <c r="R112" s="203"/>
      <c r="S112" s="204"/>
      <c r="T112" s="149"/>
      <c r="U112" s="154"/>
      <c r="V112" s="154"/>
      <c r="W112" s="198"/>
      <c r="X112" s="154"/>
      <c r="Y112" s="199"/>
      <c r="Z112" s="154"/>
      <c r="AA112" s="154"/>
      <c r="AB112" s="154"/>
      <c r="AC112" s="198"/>
      <c r="AD112" s="154"/>
      <c r="AE112" s="199"/>
      <c r="AF112" s="154"/>
      <c r="AG112" s="154"/>
      <c r="AH112" s="201"/>
      <c r="AI112" s="202"/>
      <c r="AJ112" s="196"/>
      <c r="AK112" s="196"/>
      <c r="AL112" s="197"/>
    </row>
    <row r="113" spans="1:38" ht="15.75" customHeight="1">
      <c r="A113" s="189"/>
      <c r="B113" s="190"/>
      <c r="C113" s="191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O113" s="203"/>
      <c r="P113" s="203"/>
      <c r="Q113" s="203"/>
      <c r="R113" s="203"/>
      <c r="S113" s="204"/>
      <c r="T113" s="149"/>
      <c r="U113" s="154"/>
      <c r="V113" s="199"/>
      <c r="W113" s="198"/>
      <c r="X113" s="154"/>
      <c r="Y113" s="199"/>
      <c r="Z113" s="154"/>
      <c r="AA113" s="154"/>
      <c r="AB113" s="154"/>
      <c r="AC113" s="198"/>
      <c r="AD113" s="154"/>
      <c r="AE113" s="199"/>
      <c r="AF113" s="154"/>
      <c r="AG113" s="154"/>
      <c r="AH113" s="201"/>
      <c r="AI113" s="202"/>
      <c r="AJ113" s="196"/>
      <c r="AK113" s="196"/>
      <c r="AL113" s="197"/>
    </row>
    <row r="114" spans="1:38" ht="15.75" customHeight="1">
      <c r="A114" s="189"/>
      <c r="B114" s="190"/>
      <c r="C114" s="191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O114" s="203"/>
      <c r="P114" s="203"/>
      <c r="Q114" s="203"/>
      <c r="R114" s="203"/>
      <c r="S114" s="204"/>
      <c r="T114" s="149"/>
      <c r="U114" s="154"/>
      <c r="V114" s="154"/>
      <c r="W114" s="198"/>
      <c r="X114" s="154"/>
      <c r="Y114" s="199"/>
      <c r="Z114" s="154"/>
      <c r="AA114" s="154"/>
      <c r="AB114" s="154"/>
      <c r="AC114" s="198"/>
      <c r="AD114" s="154"/>
      <c r="AE114" s="199"/>
      <c r="AF114" s="154"/>
      <c r="AG114" s="154"/>
      <c r="AH114" s="201"/>
      <c r="AI114" s="202"/>
      <c r="AJ114" s="196"/>
      <c r="AK114" s="196"/>
      <c r="AL114" s="197"/>
    </row>
    <row r="115" spans="1:38" ht="15.75" customHeight="1">
      <c r="A115" s="189"/>
      <c r="B115" s="190"/>
      <c r="C115" s="191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O115" s="203"/>
      <c r="P115" s="203"/>
      <c r="Q115" s="203"/>
      <c r="R115" s="203"/>
      <c r="S115" s="204"/>
      <c r="T115" s="149"/>
      <c r="U115" s="154"/>
      <c r="V115" s="154"/>
      <c r="W115" s="198"/>
      <c r="X115" s="154"/>
      <c r="Y115" s="199"/>
      <c r="Z115" s="154"/>
      <c r="AA115" s="154"/>
      <c r="AB115" s="154"/>
      <c r="AC115" s="198"/>
      <c r="AD115" s="154"/>
      <c r="AE115" s="199"/>
      <c r="AF115" s="154"/>
      <c r="AG115" s="154"/>
      <c r="AH115" s="201"/>
      <c r="AI115" s="202"/>
      <c r="AJ115" s="196"/>
      <c r="AK115" s="196"/>
      <c r="AL115" s="197"/>
    </row>
    <row r="116" spans="1:38" ht="15.75" customHeight="1">
      <c r="A116" s="189"/>
      <c r="B116" s="190"/>
      <c r="C116" s="191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4"/>
      <c r="T116" s="149"/>
      <c r="U116" s="154"/>
      <c r="V116" s="154"/>
      <c r="W116" s="198"/>
      <c r="X116" s="154"/>
      <c r="Y116" s="199"/>
      <c r="Z116" s="154"/>
      <c r="AA116" s="154"/>
      <c r="AB116" s="154"/>
      <c r="AC116" s="198"/>
      <c r="AD116" s="154"/>
      <c r="AE116" s="199"/>
      <c r="AF116" s="154"/>
      <c r="AG116" s="154"/>
      <c r="AH116" s="201"/>
      <c r="AI116" s="202"/>
      <c r="AJ116" s="196"/>
      <c r="AK116" s="196"/>
      <c r="AL116" s="197"/>
    </row>
    <row r="117" spans="1:38" ht="15.75" customHeight="1">
      <c r="A117" s="189"/>
      <c r="B117" s="190"/>
      <c r="C117" s="191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03"/>
      <c r="S117" s="204"/>
      <c r="T117" s="149"/>
      <c r="U117" s="154"/>
      <c r="V117" s="154"/>
      <c r="W117" s="198"/>
      <c r="X117" s="154"/>
      <c r="Y117" s="199"/>
      <c r="Z117" s="154"/>
      <c r="AA117" s="154"/>
      <c r="AB117" s="154"/>
      <c r="AC117" s="198"/>
      <c r="AD117" s="154"/>
      <c r="AE117" s="199"/>
      <c r="AF117" s="154"/>
      <c r="AG117" s="154"/>
      <c r="AH117" s="201"/>
      <c r="AI117" s="202"/>
      <c r="AJ117" s="196"/>
      <c r="AK117" s="196"/>
      <c r="AL117" s="197"/>
    </row>
    <row r="118" spans="1:38" ht="15.75" customHeight="1">
      <c r="A118" s="189"/>
      <c r="B118" s="190"/>
      <c r="C118" s="191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4"/>
      <c r="T118" s="149"/>
      <c r="U118" s="154"/>
      <c r="V118" s="154"/>
      <c r="W118" s="198"/>
      <c r="X118" s="154"/>
      <c r="Y118" s="199"/>
      <c r="Z118" s="154"/>
      <c r="AA118" s="154"/>
      <c r="AB118" s="154"/>
      <c r="AC118" s="198"/>
      <c r="AD118" s="154"/>
      <c r="AE118" s="199"/>
      <c r="AF118" s="154"/>
      <c r="AG118" s="154"/>
      <c r="AH118" s="201"/>
      <c r="AI118" s="202"/>
      <c r="AJ118" s="196"/>
      <c r="AK118" s="196"/>
      <c r="AL118" s="197"/>
    </row>
    <row r="119" spans="1:38" ht="15.75" customHeight="1">
      <c r="A119" s="189"/>
      <c r="B119" s="190"/>
      <c r="C119" s="191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3"/>
      <c r="P119" s="203"/>
      <c r="Q119" s="203"/>
      <c r="R119" s="203"/>
      <c r="S119" s="204"/>
      <c r="T119" s="149"/>
      <c r="U119" s="154"/>
      <c r="V119" s="154"/>
      <c r="W119" s="198"/>
      <c r="X119" s="154"/>
      <c r="Y119" s="199"/>
      <c r="Z119" s="154"/>
      <c r="AA119" s="154"/>
      <c r="AB119" s="154"/>
      <c r="AC119" s="198"/>
      <c r="AD119" s="154"/>
      <c r="AE119" s="199"/>
      <c r="AF119" s="154"/>
      <c r="AG119" s="154"/>
      <c r="AH119" s="201"/>
      <c r="AI119" s="202"/>
      <c r="AJ119" s="196"/>
      <c r="AK119" s="196"/>
      <c r="AL119" s="197"/>
    </row>
    <row r="120" spans="1:38" ht="15.75" customHeight="1">
      <c r="A120" s="189"/>
      <c r="B120" s="190"/>
      <c r="C120" s="191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4"/>
      <c r="T120" s="149"/>
      <c r="U120" s="150"/>
      <c r="V120" s="151"/>
      <c r="W120" s="73"/>
      <c r="X120" s="71"/>
      <c r="Y120" s="71"/>
      <c r="Z120" s="73"/>
      <c r="AA120" s="71"/>
      <c r="AB120" s="74"/>
      <c r="AC120" s="71"/>
      <c r="AD120" s="71"/>
      <c r="AE120" s="74"/>
      <c r="AF120" s="71"/>
      <c r="AG120" s="71"/>
      <c r="AH120" s="72"/>
      <c r="AI120" s="202"/>
      <c r="AJ120" s="196"/>
      <c r="AK120" s="196"/>
      <c r="AL120" s="197"/>
    </row>
    <row r="121" spans="1:38" ht="15.75" customHeight="1">
      <c r="A121" s="189"/>
      <c r="B121" s="190"/>
      <c r="C121" s="191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3"/>
      <c r="T121" s="149"/>
      <c r="U121" s="150"/>
      <c r="V121" s="151"/>
      <c r="W121" s="198"/>
      <c r="X121" s="154"/>
      <c r="Y121" s="199"/>
      <c r="Z121" s="154"/>
      <c r="AA121" s="154"/>
      <c r="AB121" s="154"/>
      <c r="AC121" s="198"/>
      <c r="AD121" s="154"/>
      <c r="AE121" s="199"/>
      <c r="AF121" s="154"/>
      <c r="AG121" s="154"/>
      <c r="AH121" s="201"/>
      <c r="AI121" s="202"/>
      <c r="AJ121" s="196"/>
      <c r="AK121" s="196"/>
      <c r="AL121" s="197"/>
    </row>
    <row r="122" spans="1:38" ht="15.75" customHeight="1">
      <c r="A122" s="189"/>
      <c r="B122" s="190"/>
      <c r="C122" s="191"/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3"/>
      <c r="T122" s="149"/>
      <c r="U122" s="150"/>
      <c r="V122" s="151"/>
      <c r="W122" s="198"/>
      <c r="X122" s="154"/>
      <c r="Y122" s="199"/>
      <c r="Z122" s="154"/>
      <c r="AA122" s="154"/>
      <c r="AB122" s="154"/>
      <c r="AC122" s="198"/>
      <c r="AD122" s="154"/>
      <c r="AE122" s="199"/>
      <c r="AF122" s="154"/>
      <c r="AG122" s="154"/>
      <c r="AH122" s="201"/>
      <c r="AI122" s="202"/>
      <c r="AJ122" s="196"/>
      <c r="AK122" s="196"/>
      <c r="AL122" s="197"/>
    </row>
    <row r="123" spans="1:38" ht="15.75" customHeight="1">
      <c r="A123" s="189"/>
      <c r="B123" s="190"/>
      <c r="C123" s="191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3"/>
      <c r="T123" s="149"/>
      <c r="U123" s="154"/>
      <c r="V123" s="154"/>
      <c r="W123" s="198"/>
      <c r="X123" s="154"/>
      <c r="Y123" s="199"/>
      <c r="Z123" s="154"/>
      <c r="AA123" s="154"/>
      <c r="AB123" s="154"/>
      <c r="AC123" s="198"/>
      <c r="AD123" s="154"/>
      <c r="AE123" s="199"/>
      <c r="AF123" s="154"/>
      <c r="AG123" s="154"/>
      <c r="AH123" s="201"/>
      <c r="AI123" s="202"/>
      <c r="AJ123" s="196"/>
      <c r="AK123" s="196"/>
      <c r="AL123" s="197"/>
    </row>
    <row r="124" spans="1:38" ht="12.75" customHeight="1">
      <c r="A124" s="18"/>
      <c r="B124" s="37" t="str">
        <f>IF(SPRACHE=1,"Confirmation Supplier","Bestätigung Lieferant")</f>
        <v>Bestätigung Lieferant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1"/>
      <c r="T124" s="13"/>
      <c r="U124" s="15" t="str">
        <f>IF(SPRACHE=1,"Desicion Customer","Entscheidung Kunde")</f>
        <v>Entscheidung Kunde</v>
      </c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4"/>
    </row>
    <row r="125" spans="1:38" ht="12.75" customHeight="1">
      <c r="A125" s="22"/>
      <c r="B125" s="23" t="str">
        <f>IF(SPRACHE=1,"Comments:","Bemerkung")</f>
        <v>Bemerkung</v>
      </c>
      <c r="C125" s="23"/>
      <c r="D125" s="23"/>
      <c r="E125" s="23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25"/>
      <c r="T125" s="13"/>
      <c r="U125" s="15" t="str">
        <f>IF(SPRACHE=1,"released","frei")</f>
        <v>frei</v>
      </c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4"/>
      <c r="AJ125" s="157"/>
      <c r="AK125" s="158"/>
      <c r="AL125" s="159"/>
    </row>
    <row r="126" spans="1:38" ht="12.75" customHeight="1">
      <c r="A126" s="22"/>
      <c r="B126" s="156"/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5"/>
      <c r="T126" s="22"/>
      <c r="U126" s="15" t="str">
        <f>IF(SPRACHE=1,"Special release","Sonderfreigabe")</f>
        <v>Sonderfreigabe</v>
      </c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157"/>
      <c r="AK126" s="158"/>
      <c r="AL126" s="159"/>
    </row>
    <row r="127" spans="1:38" ht="12.75" customHeight="1">
      <c r="A127" s="28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30"/>
      <c r="T127" s="13"/>
      <c r="U127" s="38" t="str">
        <f>IF(SPRACHE=1,"reject, re-sampling required","abgelehnt, Nachbemusterung erforderlich")</f>
        <v>abgelehnt, Nachbemusterung erforderlich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4"/>
      <c r="AJ127" s="157"/>
      <c r="AK127" s="158"/>
      <c r="AL127" s="159"/>
    </row>
    <row r="128" spans="1:38" ht="12.75" customHeight="1">
      <c r="A128" s="22"/>
      <c r="B128" s="85" t="s">
        <v>17</v>
      </c>
      <c r="C128" s="85"/>
      <c r="D128" s="85"/>
      <c r="E128" s="43"/>
      <c r="F128" s="43"/>
      <c r="G128" s="43"/>
      <c r="H128" s="155">
        <f>IF('Cover Sheet - Deckblatt'!H48="","",'Cover Sheet - Deckblatt'!H48)</f>
      </c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23"/>
      <c r="T128" s="22"/>
      <c r="U128" s="85" t="s">
        <v>17</v>
      </c>
      <c r="V128" s="85"/>
      <c r="W128" s="85"/>
      <c r="X128" s="40"/>
      <c r="Y128" s="40"/>
      <c r="Z128" s="40"/>
      <c r="AA128" s="155">
        <f>IF('Cover Sheet - Deckblatt'!H62="","",'Cover Sheet - Deckblatt'!H62)</f>
      </c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25"/>
    </row>
    <row r="129" spans="1:38" ht="12.75" customHeight="1">
      <c r="A129" s="22"/>
      <c r="B129" s="85" t="str">
        <f>IF(SPRACHE=1,"Department:","Abteilung:")</f>
        <v>Abteilung:</v>
      </c>
      <c r="C129" s="85"/>
      <c r="D129" s="85"/>
      <c r="E129" s="85"/>
      <c r="F129" s="85"/>
      <c r="G129" s="43"/>
      <c r="H129" s="155">
        <f>IF('Cover Sheet - Deckblatt'!H49="","",'Cover Sheet - Deckblatt'!H49)</f>
      </c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23"/>
      <c r="T129" s="22"/>
      <c r="U129" s="85" t="str">
        <f>IF(SPRACHE=1,"Department:","Abteilung:")</f>
        <v>Abteilung:</v>
      </c>
      <c r="V129" s="85"/>
      <c r="W129" s="85"/>
      <c r="X129" s="85"/>
      <c r="Y129" s="85"/>
      <c r="Z129" s="40"/>
      <c r="AA129" s="155">
        <f>IF('Cover Sheet - Deckblatt'!H63="","",'Cover Sheet - Deckblatt'!H63)</f>
      </c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25"/>
    </row>
    <row r="130" spans="1:38" ht="12.75" customHeight="1">
      <c r="A130" s="22"/>
      <c r="B130" s="85" t="str">
        <f>IF(SPRACHE=1,"Teleph./Fax/e-mail:","Telefon/ Fax/ e-Mail:")</f>
        <v>Telefon/ Fax/ e-Mail:</v>
      </c>
      <c r="C130" s="85"/>
      <c r="D130" s="85"/>
      <c r="E130" s="85"/>
      <c r="F130" s="85"/>
      <c r="G130" s="85"/>
      <c r="H130" s="155">
        <f>IF('Cover Sheet - Deckblatt'!H50="","",'Cover Sheet - Deckblatt'!H50)</f>
      </c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23"/>
      <c r="T130" s="22"/>
      <c r="U130" s="85" t="str">
        <f>IF(SPRACHE=1,"Teleph./Fax/e-mail:","Telefon/ Fax/ e-Mail:")</f>
        <v>Telefon/ Fax/ e-Mail:</v>
      </c>
      <c r="V130" s="85"/>
      <c r="W130" s="85"/>
      <c r="X130" s="85"/>
      <c r="Y130" s="85"/>
      <c r="Z130" s="85"/>
      <c r="AA130" s="155">
        <f>IF('Cover Sheet - Deckblatt'!H64="","",'Cover Sheet - Deckblatt'!H64)</f>
      </c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25"/>
    </row>
    <row r="131" spans="1:38" ht="6.75" customHeight="1">
      <c r="A131" s="22"/>
      <c r="B131" s="23"/>
      <c r="C131" s="23"/>
      <c r="D131" s="23"/>
      <c r="E131" s="23"/>
      <c r="F131" s="23"/>
      <c r="G131" s="23"/>
      <c r="H131" s="194"/>
      <c r="I131" s="194"/>
      <c r="J131" s="194"/>
      <c r="K131" s="194"/>
      <c r="L131" s="194"/>
      <c r="M131" s="194"/>
      <c r="N131" s="194"/>
      <c r="O131" s="194"/>
      <c r="P131" s="194"/>
      <c r="Q131" s="194"/>
      <c r="R131" s="194"/>
      <c r="S131" s="23"/>
      <c r="T131" s="22"/>
      <c r="U131" s="23"/>
      <c r="V131" s="23"/>
      <c r="W131" s="23"/>
      <c r="X131" s="23"/>
      <c r="Y131" s="23"/>
      <c r="Z131" s="23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25"/>
    </row>
    <row r="132" spans="1:38" ht="14.25" customHeight="1">
      <c r="A132" s="22"/>
      <c r="B132" s="23"/>
      <c r="C132" s="187">
        <f>IF('Cover Sheet - Deckblatt'!C52="","",'Cover Sheet - Deckblatt'!C52)</f>
      </c>
      <c r="D132" s="187"/>
      <c r="E132" s="187"/>
      <c r="F132" s="187"/>
      <c r="G132" s="23"/>
      <c r="H132" s="23"/>
      <c r="I132" s="188"/>
      <c r="J132" s="188"/>
      <c r="K132" s="188"/>
      <c r="L132" s="188"/>
      <c r="M132" s="188"/>
      <c r="N132" s="188"/>
      <c r="O132" s="188"/>
      <c r="P132" s="188"/>
      <c r="Q132" s="188"/>
      <c r="R132" s="23"/>
      <c r="S132" s="23"/>
      <c r="T132" s="22"/>
      <c r="U132" s="23"/>
      <c r="V132" s="187">
        <f>IF('Cover Sheet - Deckblatt'!C66="","",'Cover Sheet - Deckblatt'!C66)</f>
      </c>
      <c r="W132" s="187"/>
      <c r="X132" s="187"/>
      <c r="Y132" s="187"/>
      <c r="Z132" s="23"/>
      <c r="AA132" s="23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23"/>
      <c r="AL132" s="25"/>
    </row>
    <row r="133" spans="1:38" ht="12.75" customHeight="1">
      <c r="A133" s="28"/>
      <c r="B133" s="12"/>
      <c r="C133" s="12"/>
      <c r="D133" s="12" t="str">
        <f>IF(SPRACHE=1,"Date","Datum")</f>
        <v>Datum</v>
      </c>
      <c r="E133" s="12"/>
      <c r="F133" s="239" t="str">
        <f>IF('Cover Sheet - Deckblatt'!F53="","",'Cover Sheet - Deckblatt'!F53)</f>
        <v> </v>
      </c>
      <c r="G133" s="103"/>
      <c r="H133" s="103"/>
      <c r="I133" s="103"/>
      <c r="J133" s="103"/>
      <c r="K133" s="103"/>
      <c r="L133" s="12" t="str">
        <f>IF(SPRACHE=1,"Signature:","Unterschrift:")</f>
        <v>Unterschrift:</v>
      </c>
      <c r="M133" s="12"/>
      <c r="N133" s="12"/>
      <c r="O133" s="12"/>
      <c r="P133" s="103">
        <f>IF('Cover Sheet - Deckblatt'!N53="","",'Cover Sheet - Deckblatt'!N53)</f>
      </c>
      <c r="Q133" s="103"/>
      <c r="R133" s="103"/>
      <c r="S133" s="143"/>
      <c r="T133" s="28"/>
      <c r="U133" s="12"/>
      <c r="V133" s="12"/>
      <c r="W133" s="12" t="str">
        <f>IF(SPRACHE=1,"Date","Datum")</f>
        <v>Datum</v>
      </c>
      <c r="X133" s="12"/>
      <c r="Y133" s="103"/>
      <c r="Z133" s="103"/>
      <c r="AA133" s="103"/>
      <c r="AB133" s="103"/>
      <c r="AC133" s="103"/>
      <c r="AD133" s="103"/>
      <c r="AE133" s="12" t="str">
        <f>IF(SPRACHE=1,"Signature:","Unterschrift:")</f>
        <v>Unterschrift:</v>
      </c>
      <c r="AF133" s="12"/>
      <c r="AG133" s="12"/>
      <c r="AH133" s="12"/>
      <c r="AI133" s="103"/>
      <c r="AJ133" s="103"/>
      <c r="AK133" s="103"/>
      <c r="AL133" s="143"/>
    </row>
    <row r="134" spans="1:38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</sheetData>
  <sheetProtection selectLockedCells="1"/>
  <mergeCells count="288">
    <mergeCell ref="C115:S115"/>
    <mergeCell ref="C116:S116"/>
    <mergeCell ref="C117:S117"/>
    <mergeCell ref="C118:S118"/>
    <mergeCell ref="C119:S119"/>
    <mergeCell ref="D86:Q88"/>
    <mergeCell ref="D89:Q91"/>
    <mergeCell ref="J100:R100"/>
    <mergeCell ref="F133:K133"/>
    <mergeCell ref="P133:S133"/>
    <mergeCell ref="F101:R101"/>
    <mergeCell ref="C120:S120"/>
    <mergeCell ref="B130:G130"/>
    <mergeCell ref="A112:B112"/>
    <mergeCell ref="C110:S110"/>
    <mergeCell ref="C111:S111"/>
    <mergeCell ref="A111:B111"/>
    <mergeCell ref="A110:B110"/>
    <mergeCell ref="Y133:AD133"/>
    <mergeCell ref="AI133:AL133"/>
    <mergeCell ref="AF111:AH111"/>
    <mergeCell ref="T111:V111"/>
    <mergeCell ref="W111:Y111"/>
    <mergeCell ref="Z111:AB111"/>
    <mergeCell ref="AC111:AE111"/>
    <mergeCell ref="AC113:AE113"/>
    <mergeCell ref="AC112:AE112"/>
    <mergeCell ref="AF112:AH112"/>
    <mergeCell ref="C20:C22"/>
    <mergeCell ref="D20:Q22"/>
    <mergeCell ref="U21:AL24"/>
    <mergeCell ref="C23:C25"/>
    <mergeCell ref="D23:Q25"/>
    <mergeCell ref="U25:AL28"/>
    <mergeCell ref="C26:C28"/>
    <mergeCell ref="U37:AL40"/>
    <mergeCell ref="C38:C40"/>
    <mergeCell ref="D38:Q40"/>
    <mergeCell ref="U13:AL16"/>
    <mergeCell ref="C14:C16"/>
    <mergeCell ref="D14:Q16"/>
    <mergeCell ref="C11:C13"/>
    <mergeCell ref="C17:C19"/>
    <mergeCell ref="D17:Q19"/>
    <mergeCell ref="U17:AL20"/>
    <mergeCell ref="D41:Q43"/>
    <mergeCell ref="C29:C31"/>
    <mergeCell ref="D29:Q31"/>
    <mergeCell ref="D26:Q28"/>
    <mergeCell ref="U29:AL32"/>
    <mergeCell ref="C32:C34"/>
    <mergeCell ref="D32:Q34"/>
    <mergeCell ref="U33:AL36"/>
    <mergeCell ref="C35:C37"/>
    <mergeCell ref="D35:Q37"/>
    <mergeCell ref="U41:AL44"/>
    <mergeCell ref="C44:C46"/>
    <mergeCell ref="D44:Q46"/>
    <mergeCell ref="U45:AL48"/>
    <mergeCell ref="C47:C49"/>
    <mergeCell ref="D47:Q49"/>
    <mergeCell ref="U49:AL52"/>
    <mergeCell ref="C50:C52"/>
    <mergeCell ref="D50:Q52"/>
    <mergeCell ref="C41:C43"/>
    <mergeCell ref="AH96:AJ96"/>
    <mergeCell ref="C53:C55"/>
    <mergeCell ref="D53:Q55"/>
    <mergeCell ref="U53:AL56"/>
    <mergeCell ref="D56:Q58"/>
    <mergeCell ref="C56:C58"/>
    <mergeCell ref="D59:Q61"/>
    <mergeCell ref="C59:C61"/>
    <mergeCell ref="C86:C88"/>
    <mergeCell ref="C89:C91"/>
    <mergeCell ref="AC100:AK100"/>
    <mergeCell ref="U95:AF95"/>
    <mergeCell ref="AG95:AK95"/>
    <mergeCell ref="I96:N96"/>
    <mergeCell ref="R96:S96"/>
    <mergeCell ref="AB96:AG96"/>
    <mergeCell ref="AK96:AL96"/>
    <mergeCell ref="B95:M95"/>
    <mergeCell ref="N95:R95"/>
    <mergeCell ref="O96:Q96"/>
    <mergeCell ref="AD99:AG99"/>
    <mergeCell ref="AH99:AL99"/>
    <mergeCell ref="B99:E99"/>
    <mergeCell ref="F99:J99"/>
    <mergeCell ref="K99:N99"/>
    <mergeCell ref="O99:S99"/>
    <mergeCell ref="U99:X99"/>
    <mergeCell ref="Y99:AC99"/>
    <mergeCell ref="AK107:AL107"/>
    <mergeCell ref="Z107:AB107"/>
    <mergeCell ref="AC107:AE107"/>
    <mergeCell ref="AF107:AH107"/>
    <mergeCell ref="AI107:AJ107"/>
    <mergeCell ref="Y101:AK101"/>
    <mergeCell ref="AI104:AL104"/>
    <mergeCell ref="AI105:AJ105"/>
    <mergeCell ref="AK105:AL105"/>
    <mergeCell ref="AI106:AJ106"/>
    <mergeCell ref="T108:V108"/>
    <mergeCell ref="W108:Y108"/>
    <mergeCell ref="A107:B107"/>
    <mergeCell ref="C107:S107"/>
    <mergeCell ref="T107:V107"/>
    <mergeCell ref="W107:Y107"/>
    <mergeCell ref="AK110:AL110"/>
    <mergeCell ref="AI108:AJ108"/>
    <mergeCell ref="A109:B109"/>
    <mergeCell ref="C109:S109"/>
    <mergeCell ref="T109:V109"/>
    <mergeCell ref="W109:Y109"/>
    <mergeCell ref="AC108:AE108"/>
    <mergeCell ref="AF108:AH108"/>
    <mergeCell ref="A108:B108"/>
    <mergeCell ref="C108:S108"/>
    <mergeCell ref="AK108:AL108"/>
    <mergeCell ref="Z109:AB109"/>
    <mergeCell ref="AC109:AE109"/>
    <mergeCell ref="AF109:AH109"/>
    <mergeCell ref="AI109:AJ109"/>
    <mergeCell ref="AK109:AL109"/>
    <mergeCell ref="Z108:AB108"/>
    <mergeCell ref="A113:B113"/>
    <mergeCell ref="T113:V113"/>
    <mergeCell ref="W113:Y113"/>
    <mergeCell ref="Z113:AB113"/>
    <mergeCell ref="AI111:AJ111"/>
    <mergeCell ref="AK111:AL111"/>
    <mergeCell ref="W112:Y112"/>
    <mergeCell ref="C112:S112"/>
    <mergeCell ref="C113:S113"/>
    <mergeCell ref="AI113:AJ113"/>
    <mergeCell ref="T110:V110"/>
    <mergeCell ref="W110:Y110"/>
    <mergeCell ref="Z110:AB110"/>
    <mergeCell ref="AC110:AE110"/>
    <mergeCell ref="AF110:AH110"/>
    <mergeCell ref="AI110:AJ110"/>
    <mergeCell ref="AK113:AL113"/>
    <mergeCell ref="Z112:AB112"/>
    <mergeCell ref="Z114:AB114"/>
    <mergeCell ref="AC114:AE114"/>
    <mergeCell ref="AF114:AH114"/>
    <mergeCell ref="AI114:AJ114"/>
    <mergeCell ref="AI112:AJ112"/>
    <mergeCell ref="AK112:AL112"/>
    <mergeCell ref="AF113:AH113"/>
    <mergeCell ref="A114:B114"/>
    <mergeCell ref="T114:V114"/>
    <mergeCell ref="W114:Y114"/>
    <mergeCell ref="AK114:AL114"/>
    <mergeCell ref="A115:B115"/>
    <mergeCell ref="T115:V115"/>
    <mergeCell ref="W115:Y115"/>
    <mergeCell ref="Z115:AB115"/>
    <mergeCell ref="C114:S114"/>
    <mergeCell ref="AC115:AE115"/>
    <mergeCell ref="AF115:AH115"/>
    <mergeCell ref="AI115:AJ115"/>
    <mergeCell ref="AK115:AL115"/>
    <mergeCell ref="Z116:AB116"/>
    <mergeCell ref="AC116:AE116"/>
    <mergeCell ref="AF116:AH116"/>
    <mergeCell ref="AI116:AJ116"/>
    <mergeCell ref="A116:B116"/>
    <mergeCell ref="T116:V116"/>
    <mergeCell ref="W116:Y116"/>
    <mergeCell ref="AK116:AL116"/>
    <mergeCell ref="A117:B117"/>
    <mergeCell ref="T117:V117"/>
    <mergeCell ref="W117:Y117"/>
    <mergeCell ref="Z117:AB117"/>
    <mergeCell ref="AC117:AE117"/>
    <mergeCell ref="AF117:AH117"/>
    <mergeCell ref="AI117:AJ117"/>
    <mergeCell ref="AK117:AL117"/>
    <mergeCell ref="Z118:AB118"/>
    <mergeCell ref="AC118:AE118"/>
    <mergeCell ref="AF118:AH118"/>
    <mergeCell ref="AI118:AJ118"/>
    <mergeCell ref="A118:B118"/>
    <mergeCell ref="T118:V118"/>
    <mergeCell ref="W118:Y118"/>
    <mergeCell ref="AK118:AL118"/>
    <mergeCell ref="A119:B119"/>
    <mergeCell ref="T119:V119"/>
    <mergeCell ref="W119:Y119"/>
    <mergeCell ref="Z119:AB119"/>
    <mergeCell ref="AC119:AE119"/>
    <mergeCell ref="AF119:AH119"/>
    <mergeCell ref="AI119:AJ119"/>
    <mergeCell ref="AK119:AL119"/>
    <mergeCell ref="AI120:AJ120"/>
    <mergeCell ref="AK120:AL120"/>
    <mergeCell ref="A121:B121"/>
    <mergeCell ref="C121:S121"/>
    <mergeCell ref="T121:V121"/>
    <mergeCell ref="W121:Y121"/>
    <mergeCell ref="A120:B120"/>
    <mergeCell ref="Z121:AB121"/>
    <mergeCell ref="AC121:AE121"/>
    <mergeCell ref="AC123:AE123"/>
    <mergeCell ref="AF123:AH123"/>
    <mergeCell ref="AI123:AJ123"/>
    <mergeCell ref="T122:V122"/>
    <mergeCell ref="W122:Y122"/>
    <mergeCell ref="AF121:AH121"/>
    <mergeCell ref="AI121:AJ121"/>
    <mergeCell ref="Z123:AB123"/>
    <mergeCell ref="AK121:AL121"/>
    <mergeCell ref="T123:V123"/>
    <mergeCell ref="W123:Y123"/>
    <mergeCell ref="B126:R126"/>
    <mergeCell ref="AK123:AL123"/>
    <mergeCell ref="Z122:AB122"/>
    <mergeCell ref="AC122:AE122"/>
    <mergeCell ref="AF122:AH122"/>
    <mergeCell ref="AI122:AJ122"/>
    <mergeCell ref="AK122:AL122"/>
    <mergeCell ref="AB132:AJ132"/>
    <mergeCell ref="U129:Y129"/>
    <mergeCell ref="H131:R131"/>
    <mergeCell ref="AA131:AK131"/>
    <mergeCell ref="H130:R130"/>
    <mergeCell ref="U130:Z130"/>
    <mergeCell ref="AA130:AK130"/>
    <mergeCell ref="V132:Y132"/>
    <mergeCell ref="C132:F132"/>
    <mergeCell ref="I132:Q132"/>
    <mergeCell ref="B128:D128"/>
    <mergeCell ref="A122:B122"/>
    <mergeCell ref="C122:S122"/>
    <mergeCell ref="H128:R128"/>
    <mergeCell ref="H129:R129"/>
    <mergeCell ref="A123:B123"/>
    <mergeCell ref="C123:S123"/>
    <mergeCell ref="A104:B104"/>
    <mergeCell ref="C104:S105"/>
    <mergeCell ref="A106:B106"/>
    <mergeCell ref="C106:S106"/>
    <mergeCell ref="Z106:AB106"/>
    <mergeCell ref="AC106:AE106"/>
    <mergeCell ref="T106:V106"/>
    <mergeCell ref="W106:Y106"/>
    <mergeCell ref="T104:AH105"/>
    <mergeCell ref="AF106:AH106"/>
    <mergeCell ref="AK106:AL106"/>
    <mergeCell ref="A2:AL2"/>
    <mergeCell ref="AG3:AJ3"/>
    <mergeCell ref="AK3:AL3"/>
    <mergeCell ref="C5:C7"/>
    <mergeCell ref="D5:Q7"/>
    <mergeCell ref="U5:AL8"/>
    <mergeCell ref="C8:C10"/>
    <mergeCell ref="D8:Q10"/>
    <mergeCell ref="U9:AL12"/>
    <mergeCell ref="D11:Q13"/>
    <mergeCell ref="AA128:AK128"/>
    <mergeCell ref="AA129:AK129"/>
    <mergeCell ref="B127:R127"/>
    <mergeCell ref="AJ127:AL127"/>
    <mergeCell ref="F125:R125"/>
    <mergeCell ref="AJ125:AL125"/>
    <mergeCell ref="AJ126:AL126"/>
    <mergeCell ref="U128:W128"/>
    <mergeCell ref="B129:F129"/>
    <mergeCell ref="C68:C70"/>
    <mergeCell ref="D68:Q70"/>
    <mergeCell ref="C71:C73"/>
    <mergeCell ref="D71:Q73"/>
    <mergeCell ref="C62:C64"/>
    <mergeCell ref="D65:Q67"/>
    <mergeCell ref="C65:C67"/>
    <mergeCell ref="D62:Q64"/>
    <mergeCell ref="T120:V120"/>
    <mergeCell ref="C80:C82"/>
    <mergeCell ref="C83:C85"/>
    <mergeCell ref="D80:Q82"/>
    <mergeCell ref="D83:Q85"/>
    <mergeCell ref="D74:Q76"/>
    <mergeCell ref="C77:C79"/>
    <mergeCell ref="D77:Q79"/>
    <mergeCell ref="C74:C76"/>
    <mergeCell ref="T112:V11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82" r:id="rId3"/>
  <headerFooter alignWithMargins="0">
    <oddFooter>&amp;L015.00.029
Geändert: ABI&amp;CIndex: 3 / Geändert am: 31.01.2014
Geprüft: RPO&amp;RVerteiler: Wisdom
Freigegeben: ABI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AL169"/>
  <sheetViews>
    <sheetView showGridLines="0" zoomScale="150" zoomScaleNormal="150" zoomScalePageLayoutView="0" workbookViewId="0" topLeftCell="A43">
      <selection activeCell="A13" sqref="A13:S13"/>
    </sheetView>
  </sheetViews>
  <sheetFormatPr defaultColWidth="0" defaultRowHeight="12.75" zeroHeight="1"/>
  <cols>
    <col min="1" max="1" width="1.421875" style="0" customWidth="1"/>
    <col min="2" max="38" width="2.57421875" style="0" customWidth="1"/>
    <col min="39" max="39" width="0.9921875" style="31" customWidth="1"/>
    <col min="40" max="16384" width="11.421875" style="31" hidden="1" customWidth="1"/>
  </cols>
  <sheetData>
    <row r="1" spans="1:38" s="65" customFormat="1" ht="12.75" customHeight="1">
      <c r="A1" s="13"/>
      <c r="B1" s="78" t="str">
        <f>IF(SPRACHE=1,"Identification No. Supplier:","Kennnummer Lieferant:")</f>
        <v>Kennnummer Lieferant: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>
        <f>IF('Cover Sheet - Deckblatt'!P32="","",'Cover Sheet - Deckblatt'!P32)</f>
      </c>
      <c r="O1" s="236"/>
      <c r="P1" s="236"/>
      <c r="Q1" s="236"/>
      <c r="R1" s="236"/>
      <c r="S1" s="16"/>
      <c r="T1" s="13"/>
      <c r="U1" s="78" t="str">
        <f>IF(SPRACHE=1,"Identification No. Supplier:","Kennnummer Lieferant:")</f>
        <v>Kennnummer Lieferant:</v>
      </c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6">
        <f>IF('Cover Sheet - Deckblatt'!AM32="","",'Cover Sheet - Deckblatt'!AM32)</f>
      </c>
      <c r="AH1" s="236"/>
      <c r="AI1" s="236"/>
      <c r="AJ1" s="236"/>
      <c r="AK1" s="236"/>
      <c r="AL1" s="14"/>
    </row>
    <row r="2" spans="1:38" ht="12.75" customHeight="1">
      <c r="A2" s="28"/>
      <c r="B2" s="64" t="str">
        <f>IF(SPRACHE=1,"Test Report No.:","Prüfberichtsnummer:")</f>
        <v>Prüfberichtsnummer:</v>
      </c>
      <c r="C2" s="12"/>
      <c r="D2" s="12"/>
      <c r="E2" s="12"/>
      <c r="F2" s="12"/>
      <c r="G2" s="12"/>
      <c r="H2" s="12"/>
      <c r="I2" s="241">
        <f>IF('Cover Sheet - Deckblatt'!I33="","",'Cover Sheet - Deckblatt'!I33)</f>
      </c>
      <c r="J2" s="242"/>
      <c r="K2" s="242"/>
      <c r="L2" s="242"/>
      <c r="M2" s="242"/>
      <c r="N2" s="242"/>
      <c r="O2" s="244" t="str">
        <f>IF(SPRACHE=1,"Revision:","Version:")</f>
        <v>Version:</v>
      </c>
      <c r="P2" s="244"/>
      <c r="Q2" s="244"/>
      <c r="R2" s="241">
        <f>IF('Cover Sheet - Deckblatt'!U33="","",'Cover Sheet - Deckblatt'!U33)</f>
      </c>
      <c r="S2" s="243"/>
      <c r="T2" s="28"/>
      <c r="U2" s="64" t="str">
        <f>IF(SPRACHE=1,"Test Report No.:","Prüfberichtsnummer:")</f>
        <v>Prüfberichtsnummer:</v>
      </c>
      <c r="V2" s="12"/>
      <c r="W2" s="12"/>
      <c r="X2" s="12"/>
      <c r="Y2" s="12"/>
      <c r="Z2" s="12"/>
      <c r="AA2" s="12"/>
      <c r="AB2" s="241">
        <f>IF('Cover Sheet - Deckblatt'!AI33="","",'Cover Sheet - Deckblatt'!AI33)</f>
      </c>
      <c r="AC2" s="242"/>
      <c r="AD2" s="242"/>
      <c r="AE2" s="242"/>
      <c r="AF2" s="242"/>
      <c r="AG2" s="242"/>
      <c r="AH2" s="244" t="str">
        <f>IF(SPRACHE=1,"Revision:","Version:")</f>
        <v>Version:</v>
      </c>
      <c r="AI2" s="244"/>
      <c r="AJ2" s="244"/>
      <c r="AK2" s="241">
        <f>IF('Cover Sheet - Deckblatt'!AR33="","",'Cover Sheet - Deckblatt'!AR33)</f>
      </c>
      <c r="AL2" s="243"/>
    </row>
    <row r="3" spans="1:38" s="44" customFormat="1" ht="12.75" customHeight="1">
      <c r="A3" s="18"/>
      <c r="B3" s="19" t="str">
        <f>IF(SPRACHE=1,"Subject/Drawing/Revision No./ Status/Date:","Sachnummer/ Zeichnungsnummer/Änderungs-Nr./ Stand/ Datum:")</f>
        <v>Sachnummer/ Zeichnungsnummer/Änderungs-Nr./ Stand/ Datum:</v>
      </c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19"/>
      <c r="T3" s="18"/>
      <c r="U3" s="19" t="str">
        <f>IF(SPRACHE=1,"Subject/Drawing/Revision No./ Status/Date:","Sachnummer/ Zeichnungsnummer/Änderungs-Nr./ Stand/ Datum:")</f>
        <v>Sachnummer/ Zeichnungsnummer/Änderungs-Nr./ Stand/ Datum:</v>
      </c>
      <c r="V3" s="19"/>
      <c r="W3" s="19"/>
      <c r="X3" s="19"/>
      <c r="Y3" s="1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spans="1:38" s="44" customFormat="1" ht="3" customHeight="1">
      <c r="A4" s="22"/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3"/>
      <c r="T4" s="22"/>
      <c r="U4" s="23"/>
      <c r="V4" s="23"/>
      <c r="W4" s="23"/>
      <c r="X4" s="23"/>
      <c r="Y4" s="23"/>
      <c r="Z4" s="23"/>
      <c r="AA4" s="23"/>
      <c r="AB4" s="23"/>
      <c r="AC4" s="24"/>
      <c r="AD4" s="24"/>
      <c r="AE4" s="24"/>
      <c r="AF4" s="24"/>
      <c r="AG4" s="24"/>
      <c r="AH4" s="24"/>
      <c r="AI4" s="24"/>
      <c r="AJ4" s="24"/>
      <c r="AK4" s="24"/>
      <c r="AL4" s="25"/>
    </row>
    <row r="5" spans="1:38" s="45" customFormat="1" ht="12.75" customHeight="1">
      <c r="A5" s="26"/>
      <c r="B5" s="232">
        <f>IF('Cover Sheet - Deckblatt'!I34="","",'Cover Sheet - Deckblatt'!I34)</f>
      </c>
      <c r="C5" s="232"/>
      <c r="D5" s="232"/>
      <c r="E5" s="232"/>
      <c r="F5" s="232">
        <f>IF('Cover Sheet - Deckblatt'!I35="","",'Cover Sheet - Deckblatt'!I35)</f>
      </c>
      <c r="G5" s="232"/>
      <c r="H5" s="232"/>
      <c r="I5" s="232"/>
      <c r="J5" s="232"/>
      <c r="K5" s="232">
        <f>IF('Cover Sheet - Deckblatt'!I37="","",'Cover Sheet - Deckblatt'!I37)</f>
      </c>
      <c r="L5" s="232"/>
      <c r="M5" s="232"/>
      <c r="N5" s="232"/>
      <c r="O5" s="233">
        <f>IF('Cover Sheet - Deckblatt'!I36="","",'Cover Sheet - Deckblatt'!I36)</f>
      </c>
      <c r="P5" s="233"/>
      <c r="Q5" s="233"/>
      <c r="R5" s="233"/>
      <c r="S5" s="234"/>
      <c r="T5" s="27"/>
      <c r="U5" s="232"/>
      <c r="V5" s="232"/>
      <c r="W5" s="232"/>
      <c r="X5" s="232"/>
      <c r="Y5" s="232">
        <f>IF('Cover Sheet - Deckblatt'!AI35="","",'Cover Sheet - Deckblatt'!AI35)</f>
        <v>0</v>
      </c>
      <c r="Z5" s="232"/>
      <c r="AA5" s="232"/>
      <c r="AB5" s="232"/>
      <c r="AC5" s="232"/>
      <c r="AD5" s="232">
        <f>IF('Cover Sheet - Deckblatt'!AI37="","",'Cover Sheet - Deckblatt'!AI37)</f>
        <v>0</v>
      </c>
      <c r="AE5" s="232"/>
      <c r="AF5" s="232"/>
      <c r="AG5" s="232"/>
      <c r="AH5" s="233">
        <f>IF('Cover Sheet - Deckblatt'!AI36="","",'Cover Sheet - Deckblatt'!AI36)</f>
        <v>0</v>
      </c>
      <c r="AI5" s="233"/>
      <c r="AJ5" s="233"/>
      <c r="AK5" s="233"/>
      <c r="AL5" s="234"/>
    </row>
    <row r="6" spans="1:38" ht="3" customHeight="1">
      <c r="A6" s="22"/>
      <c r="B6" s="23"/>
      <c r="C6" s="23"/>
      <c r="D6" s="23"/>
      <c r="E6" s="23"/>
      <c r="F6" s="23"/>
      <c r="G6" s="23"/>
      <c r="H6" s="23"/>
      <c r="I6" s="23"/>
      <c r="J6" s="194"/>
      <c r="K6" s="194"/>
      <c r="L6" s="194"/>
      <c r="M6" s="194"/>
      <c r="N6" s="194"/>
      <c r="O6" s="194"/>
      <c r="P6" s="194"/>
      <c r="Q6" s="194"/>
      <c r="R6" s="194"/>
      <c r="S6" s="23"/>
      <c r="T6" s="22"/>
      <c r="U6" s="23"/>
      <c r="V6" s="23"/>
      <c r="W6" s="23"/>
      <c r="X6" s="23"/>
      <c r="Y6" s="23"/>
      <c r="Z6" s="23"/>
      <c r="AA6" s="23"/>
      <c r="AB6" s="23"/>
      <c r="AC6" s="194"/>
      <c r="AD6" s="194"/>
      <c r="AE6" s="194"/>
      <c r="AF6" s="194"/>
      <c r="AG6" s="194"/>
      <c r="AH6" s="194"/>
      <c r="AI6" s="194"/>
      <c r="AJ6" s="194"/>
      <c r="AK6" s="194"/>
      <c r="AL6" s="25"/>
    </row>
    <row r="7" spans="1:38" ht="12.75" customHeight="1">
      <c r="A7" s="22"/>
      <c r="B7" s="23" t="str">
        <f>IF(SPRACHE=1,"Designation:","Benennung:")</f>
        <v>Benennung:</v>
      </c>
      <c r="C7" s="23"/>
      <c r="D7" s="23"/>
      <c r="E7" s="23"/>
      <c r="F7" s="23"/>
      <c r="G7" s="155">
        <f>IF('Cover Sheet - Deckblatt'!I38="","",'Cover Sheet - Deckblatt'!I38)</f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23"/>
      <c r="T7" s="22"/>
      <c r="U7" s="23" t="str">
        <f>IF(SPRACHE=1,"Designation:","Benennung:")</f>
        <v>Benennung:</v>
      </c>
      <c r="V7" s="23"/>
      <c r="W7" s="23"/>
      <c r="X7" s="23"/>
      <c r="Y7" s="23"/>
      <c r="Z7" s="155">
        <f>IF('Cover Sheet - Deckblatt'!AI38="","",'Cover Sheet - Deckblatt'!AI38)</f>
        <v>0</v>
      </c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25"/>
    </row>
    <row r="8" spans="1:38" s="44" customFormat="1" ht="3" customHeight="1">
      <c r="A8" s="28"/>
      <c r="B8" s="12"/>
      <c r="C8" s="12"/>
      <c r="D8" s="12"/>
      <c r="E8" s="12"/>
      <c r="F8" s="12"/>
      <c r="G8" s="12"/>
      <c r="H8" s="12"/>
      <c r="I8" s="12"/>
      <c r="J8" s="12"/>
      <c r="K8" s="12"/>
      <c r="L8" s="29"/>
      <c r="M8" s="29"/>
      <c r="N8" s="29"/>
      <c r="O8" s="29"/>
      <c r="P8" s="29"/>
      <c r="Q8" s="29"/>
      <c r="R8" s="29"/>
      <c r="S8" s="12"/>
      <c r="T8" s="28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30"/>
    </row>
    <row r="9" spans="1:38" ht="6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ht="17.25" customHeight="1">
      <c r="A10" s="173" t="s">
        <v>18</v>
      </c>
      <c r="B10" s="174"/>
      <c r="C10" s="175" t="str">
        <f>IF(SPRACHE=1,"Requirements","Forderungen")</f>
        <v>Forderungen</v>
      </c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7"/>
      <c r="T10" s="183" t="str">
        <f>IF(SPRACHE=1,"IST-value supplier","IST - Werte Lieferant")</f>
        <v>IST - Werte Lieferant</v>
      </c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5"/>
      <c r="AI10" s="227" t="str">
        <f>IF(SPRACHE=1,"evaluation","Bewertung")</f>
        <v>Bewertung</v>
      </c>
      <c r="AJ10" s="227"/>
      <c r="AK10" s="227"/>
      <c r="AL10" s="227"/>
    </row>
    <row r="11" spans="1:38" ht="3" customHeight="1">
      <c r="A11" s="42"/>
      <c r="B11" s="31"/>
      <c r="C11" s="178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79"/>
      <c r="T11" s="186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5"/>
      <c r="AI11" s="228"/>
      <c r="AJ11" s="229"/>
      <c r="AK11" s="229"/>
      <c r="AL11" s="230"/>
    </row>
    <row r="12" spans="1:38" ht="15" customHeight="1">
      <c r="A12" s="180" t="s">
        <v>19</v>
      </c>
      <c r="B12" s="181"/>
      <c r="C12" s="182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90"/>
      <c r="T12" s="182" t="str">
        <f>IF(SPRACHE=1,"value 1","Wert 1")</f>
        <v>Wert 1</v>
      </c>
      <c r="U12" s="79"/>
      <c r="V12" s="79"/>
      <c r="W12" s="79" t="str">
        <f>IF(SPRACHE=1,"value 2","Wert 2")</f>
        <v>Wert 2</v>
      </c>
      <c r="X12" s="79"/>
      <c r="Y12" s="79"/>
      <c r="Z12" s="79" t="str">
        <f>IF(SPRACHE=1,"value 3","Wert 3")</f>
        <v>Wert 3</v>
      </c>
      <c r="AA12" s="79"/>
      <c r="AB12" s="79"/>
      <c r="AC12" s="79" t="str">
        <f>IF(SPRACHE=1,"value 4","Wert 4")</f>
        <v>Wert 4</v>
      </c>
      <c r="AD12" s="79"/>
      <c r="AE12" s="79"/>
      <c r="AF12" s="79" t="str">
        <f>IF(SPRACHE=1,"value 5","Wert 5")</f>
        <v>Wert 5</v>
      </c>
      <c r="AG12" s="79"/>
      <c r="AH12" s="90"/>
      <c r="AI12" s="231" t="str">
        <f>IF(SPRACHE=1,"ok","i.O.")</f>
        <v>i.O.</v>
      </c>
      <c r="AJ12" s="161"/>
      <c r="AK12" s="161" t="str">
        <f>IF(SPRACHE=1,"not ok","n. i. O.")</f>
        <v>n. i. O.</v>
      </c>
      <c r="AL12" s="162"/>
    </row>
    <row r="13" spans="1:38" ht="15.75" customHeight="1">
      <c r="A13" s="189"/>
      <c r="B13" s="190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5"/>
      <c r="T13" s="216"/>
      <c r="U13" s="217"/>
      <c r="V13" s="217"/>
      <c r="W13" s="222"/>
      <c r="X13" s="223"/>
      <c r="Y13" s="224"/>
      <c r="Z13" s="217"/>
      <c r="AA13" s="217"/>
      <c r="AB13" s="217"/>
      <c r="AC13" s="222"/>
      <c r="AD13" s="223"/>
      <c r="AE13" s="224"/>
      <c r="AF13" s="217"/>
      <c r="AG13" s="217"/>
      <c r="AH13" s="225"/>
      <c r="AI13" s="226"/>
      <c r="AJ13" s="220"/>
      <c r="AK13" s="220"/>
      <c r="AL13" s="221"/>
    </row>
    <row r="14" spans="1:38" s="46" customFormat="1" ht="15.75" customHeight="1">
      <c r="A14" s="245"/>
      <c r="B14" s="246"/>
      <c r="C14" s="240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8"/>
      <c r="T14" s="212"/>
      <c r="U14" s="205"/>
      <c r="V14" s="205"/>
      <c r="W14" s="206"/>
      <c r="X14" s="205"/>
      <c r="Y14" s="207"/>
      <c r="Z14" s="205"/>
      <c r="AA14" s="205"/>
      <c r="AB14" s="205"/>
      <c r="AC14" s="206"/>
      <c r="AD14" s="205"/>
      <c r="AE14" s="207"/>
      <c r="AF14" s="205"/>
      <c r="AG14" s="205"/>
      <c r="AH14" s="208"/>
      <c r="AI14" s="209"/>
      <c r="AJ14" s="210"/>
      <c r="AK14" s="210"/>
      <c r="AL14" s="211"/>
    </row>
    <row r="15" spans="1:38" s="46" customFormat="1" ht="15.75" customHeight="1">
      <c r="A15" s="189"/>
      <c r="B15" s="190"/>
      <c r="C15" s="240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8"/>
      <c r="T15" s="212"/>
      <c r="U15" s="205"/>
      <c r="V15" s="205"/>
      <c r="W15" s="206"/>
      <c r="X15" s="205"/>
      <c r="Y15" s="207"/>
      <c r="Z15" s="205"/>
      <c r="AA15" s="205"/>
      <c r="AB15" s="205"/>
      <c r="AC15" s="206"/>
      <c r="AD15" s="205"/>
      <c r="AE15" s="207"/>
      <c r="AF15" s="205"/>
      <c r="AG15" s="205"/>
      <c r="AH15" s="208"/>
      <c r="AI15" s="209"/>
      <c r="AJ15" s="210"/>
      <c r="AK15" s="210"/>
      <c r="AL15" s="211"/>
    </row>
    <row r="16" spans="1:38" s="46" customFormat="1" ht="15.75" customHeight="1">
      <c r="A16" s="245"/>
      <c r="B16" s="246"/>
      <c r="C16" s="240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8"/>
      <c r="T16" s="212"/>
      <c r="U16" s="205"/>
      <c r="V16" s="205"/>
      <c r="W16" s="206"/>
      <c r="X16" s="205"/>
      <c r="Y16" s="207"/>
      <c r="Z16" s="205"/>
      <c r="AA16" s="205"/>
      <c r="AB16" s="205"/>
      <c r="AC16" s="206"/>
      <c r="AD16" s="205"/>
      <c r="AE16" s="207"/>
      <c r="AF16" s="205"/>
      <c r="AG16" s="205"/>
      <c r="AH16" s="208"/>
      <c r="AI16" s="209"/>
      <c r="AJ16" s="210"/>
      <c r="AK16" s="210"/>
      <c r="AL16" s="211"/>
    </row>
    <row r="17" spans="1:38" s="46" customFormat="1" ht="15.75" customHeight="1">
      <c r="A17" s="189"/>
      <c r="B17" s="190"/>
      <c r="C17" s="240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8"/>
      <c r="T17" s="212"/>
      <c r="U17" s="205"/>
      <c r="V17" s="205"/>
      <c r="W17" s="206"/>
      <c r="X17" s="205"/>
      <c r="Y17" s="207"/>
      <c r="Z17" s="205"/>
      <c r="AA17" s="205"/>
      <c r="AB17" s="205"/>
      <c r="AC17" s="206"/>
      <c r="AD17" s="205"/>
      <c r="AE17" s="207"/>
      <c r="AF17" s="205"/>
      <c r="AG17" s="205"/>
      <c r="AH17" s="208"/>
      <c r="AI17" s="209"/>
      <c r="AJ17" s="210"/>
      <c r="AK17" s="210"/>
      <c r="AL17" s="211"/>
    </row>
    <row r="18" spans="1:38" s="46" customFormat="1" ht="15.75" customHeight="1">
      <c r="A18" s="245"/>
      <c r="B18" s="246"/>
      <c r="C18" s="240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12"/>
      <c r="U18" s="205"/>
      <c r="V18" s="205"/>
      <c r="W18" s="206"/>
      <c r="X18" s="205"/>
      <c r="Y18" s="207"/>
      <c r="Z18" s="205"/>
      <c r="AA18" s="205"/>
      <c r="AB18" s="205"/>
      <c r="AC18" s="206"/>
      <c r="AD18" s="205"/>
      <c r="AE18" s="207"/>
      <c r="AF18" s="205"/>
      <c r="AG18" s="205"/>
      <c r="AH18" s="208"/>
      <c r="AI18" s="209"/>
      <c r="AJ18" s="210"/>
      <c r="AK18" s="210"/>
      <c r="AL18" s="211"/>
    </row>
    <row r="19" spans="1:38" s="46" customFormat="1" ht="15.75" customHeight="1">
      <c r="A19" s="189"/>
      <c r="B19" s="190"/>
      <c r="C19" s="240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8"/>
      <c r="T19" s="212"/>
      <c r="U19" s="205"/>
      <c r="V19" s="205"/>
      <c r="W19" s="206"/>
      <c r="X19" s="205"/>
      <c r="Y19" s="207"/>
      <c r="Z19" s="205"/>
      <c r="AA19" s="205"/>
      <c r="AB19" s="205"/>
      <c r="AC19" s="206"/>
      <c r="AD19" s="205"/>
      <c r="AE19" s="207"/>
      <c r="AF19" s="205"/>
      <c r="AG19" s="205"/>
      <c r="AH19" s="208"/>
      <c r="AI19" s="209"/>
      <c r="AJ19" s="210"/>
      <c r="AK19" s="210"/>
      <c r="AL19" s="211"/>
    </row>
    <row r="20" spans="1:38" s="46" customFormat="1" ht="15.75" customHeight="1">
      <c r="A20" s="245"/>
      <c r="B20" s="246"/>
      <c r="C20" s="240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8"/>
      <c r="T20" s="212"/>
      <c r="U20" s="205"/>
      <c r="V20" s="205"/>
      <c r="W20" s="206"/>
      <c r="X20" s="205"/>
      <c r="Y20" s="207"/>
      <c r="Z20" s="205"/>
      <c r="AA20" s="205"/>
      <c r="AB20" s="205"/>
      <c r="AC20" s="206"/>
      <c r="AD20" s="205"/>
      <c r="AE20" s="207"/>
      <c r="AF20" s="205"/>
      <c r="AG20" s="205"/>
      <c r="AH20" s="208"/>
      <c r="AI20" s="209"/>
      <c r="AJ20" s="210"/>
      <c r="AK20" s="210"/>
      <c r="AL20" s="211"/>
    </row>
    <row r="21" spans="1:38" s="46" customFormat="1" ht="15.75" customHeight="1">
      <c r="A21" s="189"/>
      <c r="B21" s="190"/>
      <c r="C21" s="240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8"/>
      <c r="T21" s="212"/>
      <c r="U21" s="205"/>
      <c r="V21" s="205"/>
      <c r="W21" s="206"/>
      <c r="X21" s="205"/>
      <c r="Y21" s="207"/>
      <c r="Z21" s="205"/>
      <c r="AA21" s="205"/>
      <c r="AB21" s="205"/>
      <c r="AC21" s="206"/>
      <c r="AD21" s="205"/>
      <c r="AE21" s="207"/>
      <c r="AF21" s="205"/>
      <c r="AG21" s="205"/>
      <c r="AH21" s="208"/>
      <c r="AI21" s="209"/>
      <c r="AJ21" s="210"/>
      <c r="AK21" s="210"/>
      <c r="AL21" s="211"/>
    </row>
    <row r="22" spans="1:38" s="46" customFormat="1" ht="15.75" customHeight="1">
      <c r="A22" s="245"/>
      <c r="B22" s="246"/>
      <c r="C22" s="240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8"/>
      <c r="T22" s="212"/>
      <c r="U22" s="205"/>
      <c r="V22" s="205"/>
      <c r="W22" s="206"/>
      <c r="X22" s="205"/>
      <c r="Y22" s="207"/>
      <c r="Z22" s="205"/>
      <c r="AA22" s="205"/>
      <c r="AB22" s="205"/>
      <c r="AC22" s="206"/>
      <c r="AD22" s="205"/>
      <c r="AE22" s="207"/>
      <c r="AF22" s="205"/>
      <c r="AG22" s="205"/>
      <c r="AH22" s="208"/>
      <c r="AI22" s="209"/>
      <c r="AJ22" s="210"/>
      <c r="AK22" s="210"/>
      <c r="AL22" s="211"/>
    </row>
    <row r="23" spans="1:38" s="46" customFormat="1" ht="15.75" customHeight="1">
      <c r="A23" s="189"/>
      <c r="B23" s="190"/>
      <c r="C23" s="240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8"/>
      <c r="T23" s="212"/>
      <c r="U23" s="205"/>
      <c r="V23" s="205"/>
      <c r="W23" s="206"/>
      <c r="X23" s="205"/>
      <c r="Y23" s="207"/>
      <c r="Z23" s="205"/>
      <c r="AA23" s="205"/>
      <c r="AB23" s="205"/>
      <c r="AC23" s="206"/>
      <c r="AD23" s="205"/>
      <c r="AE23" s="207"/>
      <c r="AF23" s="205"/>
      <c r="AG23" s="205"/>
      <c r="AH23" s="208"/>
      <c r="AI23" s="209"/>
      <c r="AJ23" s="210"/>
      <c r="AK23" s="210"/>
      <c r="AL23" s="211"/>
    </row>
    <row r="24" spans="1:38" s="46" customFormat="1" ht="15.75" customHeight="1">
      <c r="A24" s="245"/>
      <c r="B24" s="246"/>
      <c r="C24" s="240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8"/>
      <c r="T24" s="212"/>
      <c r="U24" s="205"/>
      <c r="V24" s="205"/>
      <c r="W24" s="206"/>
      <c r="X24" s="205"/>
      <c r="Y24" s="207"/>
      <c r="Z24" s="205"/>
      <c r="AA24" s="205"/>
      <c r="AB24" s="205"/>
      <c r="AC24" s="206"/>
      <c r="AD24" s="205"/>
      <c r="AE24" s="207"/>
      <c r="AF24" s="205"/>
      <c r="AG24" s="205"/>
      <c r="AH24" s="208"/>
      <c r="AI24" s="209"/>
      <c r="AJ24" s="210"/>
      <c r="AK24" s="210"/>
      <c r="AL24" s="211"/>
    </row>
    <row r="25" spans="1:38" s="46" customFormat="1" ht="15.75" customHeight="1">
      <c r="A25" s="189"/>
      <c r="B25" s="190"/>
      <c r="C25" s="240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8"/>
      <c r="T25" s="212"/>
      <c r="U25" s="205"/>
      <c r="V25" s="205"/>
      <c r="W25" s="206"/>
      <c r="X25" s="205"/>
      <c r="Y25" s="207"/>
      <c r="Z25" s="205"/>
      <c r="AA25" s="205"/>
      <c r="AB25" s="205"/>
      <c r="AC25" s="206"/>
      <c r="AD25" s="205"/>
      <c r="AE25" s="207"/>
      <c r="AF25" s="205"/>
      <c r="AG25" s="205"/>
      <c r="AH25" s="208"/>
      <c r="AI25" s="209"/>
      <c r="AJ25" s="210"/>
      <c r="AK25" s="210"/>
      <c r="AL25" s="211"/>
    </row>
    <row r="26" spans="1:38" s="46" customFormat="1" ht="15.75" customHeight="1">
      <c r="A26" s="245"/>
      <c r="B26" s="246"/>
      <c r="C26" s="240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8"/>
      <c r="T26" s="212"/>
      <c r="U26" s="205"/>
      <c r="V26" s="205"/>
      <c r="W26" s="206"/>
      <c r="X26" s="205"/>
      <c r="Y26" s="207"/>
      <c r="Z26" s="205"/>
      <c r="AA26" s="205"/>
      <c r="AB26" s="205"/>
      <c r="AC26" s="206"/>
      <c r="AD26" s="205"/>
      <c r="AE26" s="207"/>
      <c r="AF26" s="205"/>
      <c r="AG26" s="205"/>
      <c r="AH26" s="208"/>
      <c r="AI26" s="209"/>
      <c r="AJ26" s="210"/>
      <c r="AK26" s="210"/>
      <c r="AL26" s="211"/>
    </row>
    <row r="27" spans="1:38" s="46" customFormat="1" ht="15.75" customHeight="1">
      <c r="A27" s="189"/>
      <c r="B27" s="190"/>
      <c r="C27" s="240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8"/>
      <c r="T27" s="212"/>
      <c r="U27" s="205"/>
      <c r="V27" s="205"/>
      <c r="W27" s="206"/>
      <c r="X27" s="205"/>
      <c r="Y27" s="207"/>
      <c r="Z27" s="205"/>
      <c r="AA27" s="205"/>
      <c r="AB27" s="205"/>
      <c r="AC27" s="206"/>
      <c r="AD27" s="205"/>
      <c r="AE27" s="207"/>
      <c r="AF27" s="205"/>
      <c r="AG27" s="205"/>
      <c r="AH27" s="208"/>
      <c r="AI27" s="209"/>
      <c r="AJ27" s="210"/>
      <c r="AK27" s="210"/>
      <c r="AL27" s="211"/>
    </row>
    <row r="28" spans="1:38" s="46" customFormat="1" ht="15.75" customHeight="1">
      <c r="A28" s="245"/>
      <c r="B28" s="246"/>
      <c r="C28" s="240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8"/>
      <c r="T28" s="212"/>
      <c r="U28" s="205"/>
      <c r="V28" s="205"/>
      <c r="W28" s="206"/>
      <c r="X28" s="205"/>
      <c r="Y28" s="207"/>
      <c r="Z28" s="205"/>
      <c r="AA28" s="205"/>
      <c r="AB28" s="205"/>
      <c r="AC28" s="206"/>
      <c r="AD28" s="205"/>
      <c r="AE28" s="207"/>
      <c r="AF28" s="205"/>
      <c r="AG28" s="205"/>
      <c r="AH28" s="208"/>
      <c r="AI28" s="209"/>
      <c r="AJ28" s="210"/>
      <c r="AK28" s="210"/>
      <c r="AL28" s="211"/>
    </row>
    <row r="29" spans="1:38" s="46" customFormat="1" ht="15.75" customHeight="1">
      <c r="A29" s="189"/>
      <c r="B29" s="190"/>
      <c r="C29" s="240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8"/>
      <c r="T29" s="212"/>
      <c r="U29" s="205"/>
      <c r="V29" s="205"/>
      <c r="W29" s="206"/>
      <c r="X29" s="205"/>
      <c r="Y29" s="207"/>
      <c r="Z29" s="205"/>
      <c r="AA29" s="205"/>
      <c r="AB29" s="205"/>
      <c r="AC29" s="206"/>
      <c r="AD29" s="205"/>
      <c r="AE29" s="207"/>
      <c r="AF29" s="205"/>
      <c r="AG29" s="205"/>
      <c r="AH29" s="208"/>
      <c r="AI29" s="209"/>
      <c r="AJ29" s="210"/>
      <c r="AK29" s="210"/>
      <c r="AL29" s="211"/>
    </row>
    <row r="30" spans="1:38" ht="15.75" customHeight="1">
      <c r="A30" s="245"/>
      <c r="B30" s="246"/>
      <c r="C30" s="191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149"/>
      <c r="U30" s="154"/>
      <c r="V30" s="154"/>
      <c r="W30" s="198"/>
      <c r="X30" s="154"/>
      <c r="Y30" s="199"/>
      <c r="Z30" s="154"/>
      <c r="AA30" s="154"/>
      <c r="AB30" s="154"/>
      <c r="AC30" s="198"/>
      <c r="AD30" s="154"/>
      <c r="AE30" s="199"/>
      <c r="AF30" s="154"/>
      <c r="AG30" s="154"/>
      <c r="AH30" s="201"/>
      <c r="AI30" s="202"/>
      <c r="AJ30" s="196"/>
      <c r="AK30" s="196"/>
      <c r="AL30" s="197"/>
    </row>
    <row r="31" spans="1:38" s="46" customFormat="1" ht="15.75" customHeight="1">
      <c r="A31" s="189"/>
      <c r="B31" s="190"/>
      <c r="C31" s="240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8"/>
      <c r="T31" s="212"/>
      <c r="U31" s="205"/>
      <c r="V31" s="205"/>
      <c r="W31" s="206"/>
      <c r="X31" s="205"/>
      <c r="Y31" s="207"/>
      <c r="Z31" s="205"/>
      <c r="AA31" s="205"/>
      <c r="AB31" s="205"/>
      <c r="AC31" s="206"/>
      <c r="AD31" s="205"/>
      <c r="AE31" s="207"/>
      <c r="AF31" s="205"/>
      <c r="AG31" s="205"/>
      <c r="AH31" s="208"/>
      <c r="AI31" s="209"/>
      <c r="AJ31" s="210"/>
      <c r="AK31" s="210"/>
      <c r="AL31" s="211"/>
    </row>
    <row r="32" spans="1:38" ht="15.75" customHeight="1">
      <c r="A32" s="245"/>
      <c r="B32" s="246"/>
      <c r="C32" s="191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3"/>
      <c r="T32" s="149"/>
      <c r="U32" s="154"/>
      <c r="V32" s="154"/>
      <c r="W32" s="198"/>
      <c r="X32" s="154"/>
      <c r="Y32" s="199"/>
      <c r="Z32" s="154"/>
      <c r="AA32" s="154"/>
      <c r="AB32" s="154"/>
      <c r="AC32" s="198"/>
      <c r="AD32" s="154"/>
      <c r="AE32" s="199"/>
      <c r="AF32" s="154"/>
      <c r="AG32" s="154"/>
      <c r="AH32" s="201"/>
      <c r="AI32" s="202"/>
      <c r="AJ32" s="196"/>
      <c r="AK32" s="196"/>
      <c r="AL32" s="197"/>
    </row>
    <row r="33" spans="1:38" ht="15.75" customHeight="1">
      <c r="A33" s="189"/>
      <c r="B33" s="190"/>
      <c r="C33" s="191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3"/>
      <c r="T33" s="149"/>
      <c r="U33" s="154"/>
      <c r="V33" s="154"/>
      <c r="W33" s="198"/>
      <c r="X33" s="154"/>
      <c r="Y33" s="199"/>
      <c r="Z33" s="154"/>
      <c r="AA33" s="154"/>
      <c r="AB33" s="154"/>
      <c r="AC33" s="198"/>
      <c r="AD33" s="154"/>
      <c r="AE33" s="199"/>
      <c r="AF33" s="154"/>
      <c r="AG33" s="154"/>
      <c r="AH33" s="201"/>
      <c r="AI33" s="202"/>
      <c r="AJ33" s="196"/>
      <c r="AK33" s="196"/>
      <c r="AL33" s="197"/>
    </row>
    <row r="34" spans="1:38" ht="15.75" customHeight="1">
      <c r="A34" s="245"/>
      <c r="B34" s="246"/>
      <c r="C34" s="191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3"/>
      <c r="T34" s="149"/>
      <c r="U34" s="154"/>
      <c r="V34" s="154"/>
      <c r="W34" s="198"/>
      <c r="X34" s="154"/>
      <c r="Y34" s="199"/>
      <c r="Z34" s="154"/>
      <c r="AA34" s="154"/>
      <c r="AB34" s="154"/>
      <c r="AC34" s="198"/>
      <c r="AD34" s="154"/>
      <c r="AE34" s="199"/>
      <c r="AF34" s="154"/>
      <c r="AG34" s="154"/>
      <c r="AH34" s="201"/>
      <c r="AI34" s="202"/>
      <c r="AJ34" s="196"/>
      <c r="AK34" s="196"/>
      <c r="AL34" s="197"/>
    </row>
    <row r="35" spans="1:38" ht="15.75" customHeight="1">
      <c r="A35" s="189"/>
      <c r="B35" s="190"/>
      <c r="C35" s="191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3"/>
      <c r="T35" s="149"/>
      <c r="U35" s="154"/>
      <c r="V35" s="154"/>
      <c r="W35" s="198"/>
      <c r="X35" s="154"/>
      <c r="Y35" s="199"/>
      <c r="Z35" s="154"/>
      <c r="AA35" s="154"/>
      <c r="AB35" s="154"/>
      <c r="AC35" s="198"/>
      <c r="AD35" s="154"/>
      <c r="AE35" s="199"/>
      <c r="AF35" s="154"/>
      <c r="AG35" s="154"/>
      <c r="AH35" s="201"/>
      <c r="AI35" s="202"/>
      <c r="AJ35" s="196"/>
      <c r="AK35" s="196"/>
      <c r="AL35" s="197"/>
    </row>
    <row r="36" spans="1:38" ht="15.75" customHeight="1">
      <c r="A36" s="245"/>
      <c r="B36" s="246"/>
      <c r="C36" s="191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3"/>
      <c r="T36" s="149"/>
      <c r="U36" s="154"/>
      <c r="V36" s="154"/>
      <c r="W36" s="198"/>
      <c r="X36" s="154"/>
      <c r="Y36" s="199"/>
      <c r="Z36" s="154"/>
      <c r="AA36" s="154"/>
      <c r="AB36" s="154"/>
      <c r="AC36" s="198"/>
      <c r="AD36" s="154"/>
      <c r="AE36" s="199"/>
      <c r="AF36" s="154"/>
      <c r="AG36" s="154"/>
      <c r="AH36" s="201"/>
      <c r="AI36" s="202"/>
      <c r="AJ36" s="196"/>
      <c r="AK36" s="196"/>
      <c r="AL36" s="197"/>
    </row>
    <row r="37" spans="1:38" ht="15.75" customHeight="1">
      <c r="A37" s="189"/>
      <c r="B37" s="190"/>
      <c r="C37" s="191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3"/>
      <c r="T37" s="149"/>
      <c r="U37" s="154"/>
      <c r="V37" s="154"/>
      <c r="W37" s="198"/>
      <c r="X37" s="154"/>
      <c r="Y37" s="199"/>
      <c r="Z37" s="154"/>
      <c r="AA37" s="154"/>
      <c r="AB37" s="154"/>
      <c r="AC37" s="198"/>
      <c r="AD37" s="154"/>
      <c r="AE37" s="199"/>
      <c r="AF37" s="154"/>
      <c r="AG37" s="154"/>
      <c r="AH37" s="201"/>
      <c r="AI37" s="202"/>
      <c r="AJ37" s="196"/>
      <c r="AK37" s="196"/>
      <c r="AL37" s="197"/>
    </row>
    <row r="38" spans="1:38" ht="15.75" customHeight="1">
      <c r="A38" s="245"/>
      <c r="B38" s="246"/>
      <c r="C38" s="191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3"/>
      <c r="T38" s="149"/>
      <c r="U38" s="154"/>
      <c r="V38" s="154"/>
      <c r="W38" s="198"/>
      <c r="X38" s="154"/>
      <c r="Y38" s="199"/>
      <c r="Z38" s="154"/>
      <c r="AA38" s="154"/>
      <c r="AB38" s="154"/>
      <c r="AC38" s="198"/>
      <c r="AD38" s="154"/>
      <c r="AE38" s="199"/>
      <c r="AF38" s="154"/>
      <c r="AG38" s="154"/>
      <c r="AH38" s="201"/>
      <c r="AI38" s="202"/>
      <c r="AJ38" s="196"/>
      <c r="AK38" s="196"/>
      <c r="AL38" s="197"/>
    </row>
    <row r="39" spans="1:38" ht="15.75" customHeight="1">
      <c r="A39" s="189"/>
      <c r="B39" s="190"/>
      <c r="C39" s="191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3"/>
      <c r="T39" s="149"/>
      <c r="U39" s="154"/>
      <c r="V39" s="154"/>
      <c r="W39" s="198"/>
      <c r="X39" s="154"/>
      <c r="Y39" s="199"/>
      <c r="Z39" s="154"/>
      <c r="AA39" s="154"/>
      <c r="AB39" s="154"/>
      <c r="AC39" s="198"/>
      <c r="AD39" s="154"/>
      <c r="AE39" s="199"/>
      <c r="AF39" s="154"/>
      <c r="AG39" s="154"/>
      <c r="AH39" s="201"/>
      <c r="AI39" s="202"/>
      <c r="AJ39" s="196"/>
      <c r="AK39" s="196"/>
      <c r="AL39" s="197"/>
    </row>
    <row r="40" spans="1:38" ht="15.75" customHeight="1">
      <c r="A40" s="245"/>
      <c r="B40" s="246"/>
      <c r="C40" s="191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3"/>
      <c r="T40" s="149"/>
      <c r="U40" s="154"/>
      <c r="V40" s="154"/>
      <c r="W40" s="198"/>
      <c r="X40" s="154"/>
      <c r="Y40" s="199"/>
      <c r="Z40" s="154"/>
      <c r="AA40" s="154"/>
      <c r="AB40" s="154"/>
      <c r="AC40" s="198"/>
      <c r="AD40" s="154"/>
      <c r="AE40" s="199"/>
      <c r="AF40" s="154"/>
      <c r="AG40" s="154"/>
      <c r="AH40" s="201"/>
      <c r="AI40" s="202"/>
      <c r="AJ40" s="196"/>
      <c r="AK40" s="196"/>
      <c r="AL40" s="197"/>
    </row>
    <row r="41" spans="1:38" ht="15.75" customHeight="1">
      <c r="A41" s="189"/>
      <c r="B41" s="190"/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3"/>
      <c r="T41" s="149"/>
      <c r="U41" s="154"/>
      <c r="V41" s="154"/>
      <c r="W41" s="198"/>
      <c r="X41" s="154"/>
      <c r="Y41" s="199"/>
      <c r="Z41" s="154"/>
      <c r="AA41" s="154"/>
      <c r="AB41" s="154"/>
      <c r="AC41" s="198"/>
      <c r="AD41" s="154"/>
      <c r="AE41" s="199"/>
      <c r="AF41" s="154"/>
      <c r="AG41" s="154"/>
      <c r="AH41" s="201"/>
      <c r="AI41" s="202"/>
      <c r="AJ41" s="196"/>
      <c r="AK41" s="196"/>
      <c r="AL41" s="197"/>
    </row>
    <row r="42" spans="1:38" ht="15.75" customHeight="1">
      <c r="A42" s="245"/>
      <c r="B42" s="246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3"/>
      <c r="T42" s="149"/>
      <c r="U42" s="154"/>
      <c r="V42" s="154"/>
      <c r="W42" s="198"/>
      <c r="X42" s="154"/>
      <c r="Y42" s="199"/>
      <c r="Z42" s="154"/>
      <c r="AA42" s="154"/>
      <c r="AB42" s="154"/>
      <c r="AC42" s="198"/>
      <c r="AD42" s="154"/>
      <c r="AE42" s="199"/>
      <c r="AF42" s="154"/>
      <c r="AG42" s="154"/>
      <c r="AH42" s="201"/>
      <c r="AI42" s="202"/>
      <c r="AJ42" s="196"/>
      <c r="AK42" s="196"/>
      <c r="AL42" s="197"/>
    </row>
    <row r="43" spans="1:38" ht="15.75" customHeight="1">
      <c r="A43" s="189"/>
      <c r="B43" s="190"/>
      <c r="C43" s="191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3"/>
      <c r="T43" s="149"/>
      <c r="U43" s="154"/>
      <c r="V43" s="154"/>
      <c r="W43" s="198"/>
      <c r="X43" s="154"/>
      <c r="Y43" s="199"/>
      <c r="Z43" s="154"/>
      <c r="AA43" s="154"/>
      <c r="AB43" s="154"/>
      <c r="AC43" s="198"/>
      <c r="AD43" s="154"/>
      <c r="AE43" s="199"/>
      <c r="AF43" s="154"/>
      <c r="AG43" s="154"/>
      <c r="AH43" s="201"/>
      <c r="AI43" s="202"/>
      <c r="AJ43" s="196"/>
      <c r="AK43" s="196"/>
      <c r="AL43" s="197"/>
    </row>
    <row r="44" spans="1:38" ht="15.75" customHeight="1">
      <c r="A44" s="245"/>
      <c r="B44" s="246"/>
      <c r="C44" s="191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3"/>
      <c r="T44" s="149"/>
      <c r="U44" s="154"/>
      <c r="V44" s="154"/>
      <c r="W44" s="198"/>
      <c r="X44" s="154"/>
      <c r="Y44" s="199"/>
      <c r="Z44" s="154"/>
      <c r="AA44" s="154"/>
      <c r="AB44" s="154"/>
      <c r="AC44" s="198"/>
      <c r="AD44" s="154"/>
      <c r="AE44" s="199"/>
      <c r="AF44" s="154"/>
      <c r="AG44" s="154"/>
      <c r="AH44" s="201"/>
      <c r="AI44" s="202"/>
      <c r="AJ44" s="196"/>
      <c r="AK44" s="196"/>
      <c r="AL44" s="197"/>
    </row>
    <row r="45" spans="1:38" ht="15.75" customHeight="1">
      <c r="A45" s="189"/>
      <c r="B45" s="190"/>
      <c r="C45" s="19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3"/>
      <c r="T45" s="149"/>
      <c r="U45" s="154"/>
      <c r="V45" s="154"/>
      <c r="W45" s="198"/>
      <c r="X45" s="154"/>
      <c r="Y45" s="199"/>
      <c r="Z45" s="154"/>
      <c r="AA45" s="154"/>
      <c r="AB45" s="154"/>
      <c r="AC45" s="198"/>
      <c r="AD45" s="154"/>
      <c r="AE45" s="199"/>
      <c r="AF45" s="154"/>
      <c r="AG45" s="154"/>
      <c r="AH45" s="201"/>
      <c r="AI45" s="202"/>
      <c r="AJ45" s="196"/>
      <c r="AK45" s="196"/>
      <c r="AL45" s="197"/>
    </row>
    <row r="46" spans="1:38" ht="12.75" customHeight="1">
      <c r="A46" s="18"/>
      <c r="B46" s="37" t="str">
        <f>IF(SPRACHE=1,"Confirmation Supplier","Bestätigung Lieferant")</f>
        <v>Bestätigung Lieferant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1"/>
      <c r="T46" s="13"/>
      <c r="U46" s="15" t="str">
        <f>IF(SPRACHE=1,"Desicion Customer","Entscheidung Kunde")</f>
        <v>Entscheidung Kunde</v>
      </c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4"/>
    </row>
    <row r="47" spans="1:38" ht="12.75" customHeight="1">
      <c r="A47" s="22"/>
      <c r="B47" s="23" t="str">
        <f>IF(SPRACHE=1,"Comments:","Bemerkung")</f>
        <v>Bemerkung</v>
      </c>
      <c r="C47" s="23"/>
      <c r="D47" s="23"/>
      <c r="E47" s="23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25"/>
      <c r="T47" s="13"/>
      <c r="U47" s="15" t="str">
        <f>IF(SPRACHE=1,"released","frei")</f>
        <v>frei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4"/>
      <c r="AJ47" s="157"/>
      <c r="AK47" s="158"/>
      <c r="AL47" s="159"/>
    </row>
    <row r="48" spans="1:38" ht="12.75" customHeight="1">
      <c r="A48" s="22"/>
      <c r="B48" s="156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5"/>
      <c r="T48" s="22"/>
      <c r="U48" s="15" t="str">
        <f>IF(SPRACHE=1,"Special release","Sonderfreigabe")</f>
        <v>Sonderfreigabe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157"/>
      <c r="AK48" s="158"/>
      <c r="AL48" s="159"/>
    </row>
    <row r="49" spans="1:38" s="56" customFormat="1" ht="12.75" customHeight="1">
      <c r="A49" s="28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2"/>
      <c r="T49" s="13"/>
      <c r="U49" s="38" t="str">
        <f>IF(SPRACHE=1,"reject, re-sampling required","abgelehnt, Nachbemusterung erforderlich")</f>
        <v>abgelehnt, Nachbemusterung erforderlich</v>
      </c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4"/>
      <c r="AJ49" s="157"/>
      <c r="AK49" s="158"/>
      <c r="AL49" s="159"/>
    </row>
    <row r="50" spans="1:38" ht="12.75" customHeight="1">
      <c r="A50" s="22"/>
      <c r="B50" s="249" t="s">
        <v>17</v>
      </c>
      <c r="C50" s="249"/>
      <c r="D50" s="249"/>
      <c r="E50" s="43"/>
      <c r="F50" s="43"/>
      <c r="G50" s="43"/>
      <c r="H50" s="155">
        <f>IF('Cover Sheet - Deckblatt'!H48="","",'Cover Sheet - Deckblatt'!H48)</f>
      </c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54"/>
      <c r="T50" s="55"/>
      <c r="U50" s="249" t="s">
        <v>17</v>
      </c>
      <c r="V50" s="249"/>
      <c r="W50" s="249"/>
      <c r="X50" s="40"/>
      <c r="Y50" s="40"/>
      <c r="Z50" s="40"/>
      <c r="AA50" s="155">
        <f>IF('Cover Sheet - Deckblatt'!H62="","",'Cover Sheet - Deckblatt'!H62)</f>
      </c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25"/>
    </row>
    <row r="51" spans="1:38" ht="12.75" customHeight="1">
      <c r="A51" s="22"/>
      <c r="B51" s="249" t="str">
        <f>IF(SPRACHE=1,"Department:","Abteilung:")</f>
        <v>Abteilung:</v>
      </c>
      <c r="C51" s="249"/>
      <c r="D51" s="249"/>
      <c r="E51" s="249"/>
      <c r="F51" s="249"/>
      <c r="G51" s="43"/>
      <c r="H51" s="155">
        <f>IF('Cover Sheet - Deckblatt'!H49="","",'Cover Sheet - Deckblatt'!H49)</f>
      </c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54"/>
      <c r="T51" s="55"/>
      <c r="U51" s="249" t="str">
        <f>IF(SPRACHE=1,"Department:","Abteilung:")</f>
        <v>Abteilung:</v>
      </c>
      <c r="V51" s="249"/>
      <c r="W51" s="249"/>
      <c r="X51" s="249"/>
      <c r="Y51" s="249"/>
      <c r="Z51" s="40"/>
      <c r="AA51" s="155">
        <f>IF('Cover Sheet - Deckblatt'!H63="","",'Cover Sheet - Deckblatt'!H63)</f>
      </c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25"/>
    </row>
    <row r="52" spans="1:38" ht="12.75" customHeight="1">
      <c r="A52" s="22"/>
      <c r="B52" s="249" t="str">
        <f>IF(SPRACHE=1,"Teleph./Fax/e-mail:","Telefon/ Fax/ e-Mail:")</f>
        <v>Telefon/ Fax/ e-Mail:</v>
      </c>
      <c r="C52" s="249"/>
      <c r="D52" s="249"/>
      <c r="E52" s="249"/>
      <c r="F52" s="249"/>
      <c r="G52" s="249"/>
      <c r="H52" s="155">
        <f>IF('Cover Sheet - Deckblatt'!H50="","",'Cover Sheet - Deckblatt'!H50)</f>
      </c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54"/>
      <c r="T52" s="55"/>
      <c r="U52" s="249" t="str">
        <f>IF(SPRACHE=1,"Teleph./Fax/e-mail:","Telefon/ Fax/ e-Mail:")</f>
        <v>Telefon/ Fax/ e-Mail:</v>
      </c>
      <c r="V52" s="249"/>
      <c r="W52" s="249"/>
      <c r="X52" s="249"/>
      <c r="Y52" s="249"/>
      <c r="Z52" s="249"/>
      <c r="AA52" s="155">
        <f>IF('Cover Sheet - Deckblatt'!H64="","",'Cover Sheet - Deckblatt'!H64)</f>
      </c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25"/>
    </row>
    <row r="53" spans="1:38" ht="6.75" customHeight="1">
      <c r="A53" s="22"/>
      <c r="B53" s="54"/>
      <c r="C53" s="54"/>
      <c r="D53" s="54"/>
      <c r="E53" s="54"/>
      <c r="F53" s="54"/>
      <c r="G53" s="54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54"/>
      <c r="T53" s="55"/>
      <c r="U53" s="54"/>
      <c r="V53" s="54"/>
      <c r="W53" s="54"/>
      <c r="X53" s="54"/>
      <c r="Y53" s="54"/>
      <c r="Z53" s="54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25"/>
    </row>
    <row r="54" spans="1:38" ht="14.25" customHeight="1">
      <c r="A54" s="22"/>
      <c r="B54" s="54"/>
      <c r="C54" s="187">
        <f>IF('Cover Sheet - Deckblatt'!C52="","",'Cover Sheet - Deckblatt'!C52)</f>
      </c>
      <c r="D54" s="187"/>
      <c r="E54" s="187"/>
      <c r="F54" s="187"/>
      <c r="G54" s="54"/>
      <c r="H54" s="54"/>
      <c r="I54" s="188"/>
      <c r="J54" s="188"/>
      <c r="K54" s="188"/>
      <c r="L54" s="188"/>
      <c r="M54" s="188"/>
      <c r="N54" s="188"/>
      <c r="O54" s="188"/>
      <c r="P54" s="188"/>
      <c r="Q54" s="188"/>
      <c r="R54" s="54"/>
      <c r="S54" s="54"/>
      <c r="T54" s="55"/>
      <c r="U54" s="54"/>
      <c r="V54" s="187">
        <f>IF('Cover Sheet - Deckblatt'!C66="","",'Cover Sheet - Deckblatt'!C66)</f>
      </c>
      <c r="W54" s="187"/>
      <c r="X54" s="187"/>
      <c r="Y54" s="187"/>
      <c r="Z54" s="54"/>
      <c r="AA54" s="54"/>
      <c r="AB54" s="188"/>
      <c r="AC54" s="188"/>
      <c r="AD54" s="188"/>
      <c r="AE54" s="188"/>
      <c r="AF54" s="188"/>
      <c r="AG54" s="188"/>
      <c r="AH54" s="188"/>
      <c r="AI54" s="188"/>
      <c r="AJ54" s="188"/>
      <c r="AK54" s="54"/>
      <c r="AL54" s="25"/>
    </row>
    <row r="55" spans="1:38" ht="12.75" customHeight="1">
      <c r="A55" s="28"/>
      <c r="B55" s="12"/>
      <c r="C55" s="12"/>
      <c r="D55" s="12" t="str">
        <f>IF(SPRACHE=1,"Date","Datum")</f>
        <v>Datum</v>
      </c>
      <c r="E55" s="12"/>
      <c r="F55" s="239" t="str">
        <f>IF('Cover Sheet - Deckblatt'!F53="","",'Cover Sheet - Deckblatt'!F53)</f>
        <v> </v>
      </c>
      <c r="G55" s="103"/>
      <c r="H55" s="103"/>
      <c r="I55" s="103"/>
      <c r="J55" s="103"/>
      <c r="K55" s="103"/>
      <c r="L55" s="12" t="str">
        <f>IF(SPRACHE=1,"Signature:","Unterschrift:")</f>
        <v>Unterschrift:</v>
      </c>
      <c r="M55" s="12"/>
      <c r="N55" s="12"/>
      <c r="O55" s="12"/>
      <c r="P55" s="103">
        <f>IF('Cover Sheet - Deckblatt'!N53="","",'Cover Sheet - Deckblatt'!N53)</f>
      </c>
      <c r="Q55" s="103"/>
      <c r="R55" s="103"/>
      <c r="S55" s="103"/>
      <c r="T55" s="28"/>
      <c r="U55" s="12"/>
      <c r="V55" s="12"/>
      <c r="W55" s="12" t="str">
        <f>IF(SPRACHE=1,"Date","Datum")</f>
        <v>Datum</v>
      </c>
      <c r="X55" s="12"/>
      <c r="Y55" s="103"/>
      <c r="Z55" s="103"/>
      <c r="AA55" s="103"/>
      <c r="AB55" s="103"/>
      <c r="AC55" s="103"/>
      <c r="AD55" s="103"/>
      <c r="AE55" s="12" t="str">
        <f>IF(SPRACHE=1,"Signature:","Unterschrift:")</f>
        <v>Unterschrift:</v>
      </c>
      <c r="AF55" s="12"/>
      <c r="AG55" s="12"/>
      <c r="AH55" s="12"/>
      <c r="AI55" s="103"/>
      <c r="AJ55" s="103"/>
      <c r="AK55" s="103"/>
      <c r="AL55" s="143"/>
    </row>
    <row r="56" spans="1:38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</sheetData>
  <sheetProtection selectLockedCells="1"/>
  <mergeCells count="362">
    <mergeCell ref="AI29:AJ29"/>
    <mergeCell ref="AK29:AL29"/>
    <mergeCell ref="F55:K55"/>
    <mergeCell ref="P55:S55"/>
    <mergeCell ref="Y55:AD55"/>
    <mergeCell ref="AI55:AL55"/>
    <mergeCell ref="H53:R53"/>
    <mergeCell ref="AA53:AK53"/>
    <mergeCell ref="C54:F54"/>
    <mergeCell ref="I54:Q54"/>
    <mergeCell ref="AF28:AH28"/>
    <mergeCell ref="AI28:AJ28"/>
    <mergeCell ref="AK28:AL28"/>
    <mergeCell ref="A29:B29"/>
    <mergeCell ref="C29:S29"/>
    <mergeCell ref="T29:V29"/>
    <mergeCell ref="W29:Y29"/>
    <mergeCell ref="Z29:AB29"/>
    <mergeCell ref="AC29:AE29"/>
    <mergeCell ref="AF29:AH29"/>
    <mergeCell ref="A28:B28"/>
    <mergeCell ref="C28:S28"/>
    <mergeCell ref="T28:V28"/>
    <mergeCell ref="W28:Y28"/>
    <mergeCell ref="Z28:AB28"/>
    <mergeCell ref="AC28:AE28"/>
    <mergeCell ref="AK26:AL26"/>
    <mergeCell ref="A27:B27"/>
    <mergeCell ref="C27:S27"/>
    <mergeCell ref="T27:V27"/>
    <mergeCell ref="W27:Y27"/>
    <mergeCell ref="Z27:AB27"/>
    <mergeCell ref="AC27:AE27"/>
    <mergeCell ref="AF27:AH27"/>
    <mergeCell ref="AI27:AJ27"/>
    <mergeCell ref="AK27:AL27"/>
    <mergeCell ref="AI25:AJ25"/>
    <mergeCell ref="AK25:AL25"/>
    <mergeCell ref="A26:B26"/>
    <mergeCell ref="C26:S26"/>
    <mergeCell ref="T26:V26"/>
    <mergeCell ref="W26:Y26"/>
    <mergeCell ref="Z26:AB26"/>
    <mergeCell ref="AC26:AE26"/>
    <mergeCell ref="AF26:AH26"/>
    <mergeCell ref="AI26:AJ26"/>
    <mergeCell ref="AF24:AH24"/>
    <mergeCell ref="AI24:AJ24"/>
    <mergeCell ref="AK24:AL24"/>
    <mergeCell ref="A25:B25"/>
    <mergeCell ref="C25:S25"/>
    <mergeCell ref="T25:V25"/>
    <mergeCell ref="W25:Y25"/>
    <mergeCell ref="Z25:AB25"/>
    <mergeCell ref="AC25:AE25"/>
    <mergeCell ref="AF25:AH25"/>
    <mergeCell ref="A24:B24"/>
    <mergeCell ref="C24:S24"/>
    <mergeCell ref="T24:V24"/>
    <mergeCell ref="W24:Y24"/>
    <mergeCell ref="Z24:AB24"/>
    <mergeCell ref="AC24:AE24"/>
    <mergeCell ref="AK22:AL22"/>
    <mergeCell ref="A23:B23"/>
    <mergeCell ref="C23:S23"/>
    <mergeCell ref="T23:V23"/>
    <mergeCell ref="W23:Y23"/>
    <mergeCell ref="Z23:AB23"/>
    <mergeCell ref="AC23:AE23"/>
    <mergeCell ref="AF23:AH23"/>
    <mergeCell ref="AI23:AJ23"/>
    <mergeCell ref="AK23:AL23"/>
    <mergeCell ref="AI21:AJ21"/>
    <mergeCell ref="AK21:AL21"/>
    <mergeCell ref="A22:B22"/>
    <mergeCell ref="C22:S22"/>
    <mergeCell ref="T22:V22"/>
    <mergeCell ref="W22:Y22"/>
    <mergeCell ref="Z22:AB22"/>
    <mergeCell ref="AC22:AE22"/>
    <mergeCell ref="AF22:AH22"/>
    <mergeCell ref="AI22:AJ22"/>
    <mergeCell ref="AF20:AH20"/>
    <mergeCell ref="AI20:AJ20"/>
    <mergeCell ref="AK20:AL20"/>
    <mergeCell ref="A21:B21"/>
    <mergeCell ref="C21:S21"/>
    <mergeCell ref="T21:V21"/>
    <mergeCell ref="W21:Y21"/>
    <mergeCell ref="Z21:AB21"/>
    <mergeCell ref="AC21:AE21"/>
    <mergeCell ref="AF21:AH21"/>
    <mergeCell ref="A20:B20"/>
    <mergeCell ref="C20:S20"/>
    <mergeCell ref="T20:V20"/>
    <mergeCell ref="W20:Y20"/>
    <mergeCell ref="Z20:AB20"/>
    <mergeCell ref="AC20:AE20"/>
    <mergeCell ref="AK18:AL18"/>
    <mergeCell ref="A19:B19"/>
    <mergeCell ref="C19:S19"/>
    <mergeCell ref="T19:V19"/>
    <mergeCell ref="W19:Y19"/>
    <mergeCell ref="Z19:AB19"/>
    <mergeCell ref="AC19:AE19"/>
    <mergeCell ref="AF19:AH19"/>
    <mergeCell ref="AI19:AJ19"/>
    <mergeCell ref="AK19:AL19"/>
    <mergeCell ref="AI17:AJ17"/>
    <mergeCell ref="AK17:AL17"/>
    <mergeCell ref="A18:B18"/>
    <mergeCell ref="C18:S18"/>
    <mergeCell ref="T18:V18"/>
    <mergeCell ref="W18:Y18"/>
    <mergeCell ref="Z18:AB18"/>
    <mergeCell ref="AC18:AE18"/>
    <mergeCell ref="AF18:AH18"/>
    <mergeCell ref="AI18:AJ18"/>
    <mergeCell ref="AF16:AH16"/>
    <mergeCell ref="AI16:AJ16"/>
    <mergeCell ref="AK16:AL16"/>
    <mergeCell ref="A17:B17"/>
    <mergeCell ref="C17:S17"/>
    <mergeCell ref="T17:V17"/>
    <mergeCell ref="W17:Y17"/>
    <mergeCell ref="Z17:AB17"/>
    <mergeCell ref="AC17:AE17"/>
    <mergeCell ref="AF17:AH17"/>
    <mergeCell ref="A16:B16"/>
    <mergeCell ref="C16:S16"/>
    <mergeCell ref="T16:V16"/>
    <mergeCell ref="W16:Y16"/>
    <mergeCell ref="Z16:AB16"/>
    <mergeCell ref="AC16:AE16"/>
    <mergeCell ref="AK14:AL14"/>
    <mergeCell ref="A15:B15"/>
    <mergeCell ref="C15:S15"/>
    <mergeCell ref="T15:V15"/>
    <mergeCell ref="W15:Y15"/>
    <mergeCell ref="Z15:AB15"/>
    <mergeCell ref="AC15:AE15"/>
    <mergeCell ref="AF15:AH15"/>
    <mergeCell ref="AI15:AJ15"/>
    <mergeCell ref="AK15:AL15"/>
    <mergeCell ref="A14:B14"/>
    <mergeCell ref="C14:S14"/>
    <mergeCell ref="T14:V14"/>
    <mergeCell ref="W14:Y14"/>
    <mergeCell ref="AF14:AH14"/>
    <mergeCell ref="AI14:AJ14"/>
    <mergeCell ref="Z14:AB14"/>
    <mergeCell ref="AC14:AE14"/>
    <mergeCell ref="V54:Y54"/>
    <mergeCell ref="AB54:AJ54"/>
    <mergeCell ref="B51:F51"/>
    <mergeCell ref="H51:R51"/>
    <mergeCell ref="U51:Y51"/>
    <mergeCell ref="AA51:AK51"/>
    <mergeCell ref="B52:G52"/>
    <mergeCell ref="H52:R52"/>
    <mergeCell ref="U52:Z52"/>
    <mergeCell ref="AA52:AK52"/>
    <mergeCell ref="B49:R49"/>
    <mergeCell ref="AJ49:AL49"/>
    <mergeCell ref="B50:D50"/>
    <mergeCell ref="H50:R50"/>
    <mergeCell ref="U50:W50"/>
    <mergeCell ref="AA50:AK50"/>
    <mergeCell ref="AI45:AJ45"/>
    <mergeCell ref="AK45:AL45"/>
    <mergeCell ref="F47:R47"/>
    <mergeCell ref="AJ47:AL47"/>
    <mergeCell ref="B48:R48"/>
    <mergeCell ref="AJ48:AL48"/>
    <mergeCell ref="AF44:AH44"/>
    <mergeCell ref="AI44:AJ44"/>
    <mergeCell ref="AK44:AL44"/>
    <mergeCell ref="A45:B45"/>
    <mergeCell ref="C45:S45"/>
    <mergeCell ref="T45:V45"/>
    <mergeCell ref="W45:Y45"/>
    <mergeCell ref="Z45:AB45"/>
    <mergeCell ref="AC45:AE45"/>
    <mergeCell ref="AF45:AH45"/>
    <mergeCell ref="A44:B44"/>
    <mergeCell ref="C44:S44"/>
    <mergeCell ref="T44:V44"/>
    <mergeCell ref="W44:Y44"/>
    <mergeCell ref="Z44:AB44"/>
    <mergeCell ref="AC44:AE44"/>
    <mergeCell ref="AK42:AL42"/>
    <mergeCell ref="A43:B43"/>
    <mergeCell ref="C43:S43"/>
    <mergeCell ref="T43:V43"/>
    <mergeCell ref="W43:Y43"/>
    <mergeCell ref="Z43:AB43"/>
    <mergeCell ref="AC43:AE43"/>
    <mergeCell ref="AF43:AH43"/>
    <mergeCell ref="AI43:AJ43"/>
    <mergeCell ref="AK43:AL43"/>
    <mergeCell ref="AI41:AJ41"/>
    <mergeCell ref="AK41:AL41"/>
    <mergeCell ref="A42:B42"/>
    <mergeCell ref="C42:S42"/>
    <mergeCell ref="T42:V42"/>
    <mergeCell ref="W42:Y42"/>
    <mergeCell ref="Z42:AB42"/>
    <mergeCell ref="AC42:AE42"/>
    <mergeCell ref="AF42:AH42"/>
    <mergeCell ref="AI42:AJ42"/>
    <mergeCell ref="AF40:AH40"/>
    <mergeCell ref="AI40:AJ40"/>
    <mergeCell ref="AK40:AL40"/>
    <mergeCell ref="A41:B41"/>
    <mergeCell ref="C41:S41"/>
    <mergeCell ref="T41:V41"/>
    <mergeCell ref="W41:Y41"/>
    <mergeCell ref="Z41:AB41"/>
    <mergeCell ref="AC41:AE41"/>
    <mergeCell ref="AF41:AH41"/>
    <mergeCell ref="A40:B40"/>
    <mergeCell ref="C40:S40"/>
    <mergeCell ref="T40:V40"/>
    <mergeCell ref="W40:Y40"/>
    <mergeCell ref="Z40:AB40"/>
    <mergeCell ref="AC40:AE40"/>
    <mergeCell ref="AK38:AL38"/>
    <mergeCell ref="A39:B39"/>
    <mergeCell ref="C39:S39"/>
    <mergeCell ref="T39:V39"/>
    <mergeCell ref="W39:Y39"/>
    <mergeCell ref="Z39:AB39"/>
    <mergeCell ref="AC39:AE39"/>
    <mergeCell ref="AF39:AH39"/>
    <mergeCell ref="AI39:AJ39"/>
    <mergeCell ref="AK39:AL39"/>
    <mergeCell ref="AI37:AJ37"/>
    <mergeCell ref="AK37:AL37"/>
    <mergeCell ref="A38:B38"/>
    <mergeCell ref="C38:S38"/>
    <mergeCell ref="T38:V38"/>
    <mergeCell ref="W38:Y38"/>
    <mergeCell ref="Z38:AB38"/>
    <mergeCell ref="AC38:AE38"/>
    <mergeCell ref="AF38:AH38"/>
    <mergeCell ref="AI38:AJ38"/>
    <mergeCell ref="AF36:AH36"/>
    <mergeCell ref="AI36:AJ36"/>
    <mergeCell ref="AK36:AL36"/>
    <mergeCell ref="A37:B37"/>
    <mergeCell ref="C37:S37"/>
    <mergeCell ref="T37:V37"/>
    <mergeCell ref="W37:Y37"/>
    <mergeCell ref="Z37:AB37"/>
    <mergeCell ref="AC37:AE37"/>
    <mergeCell ref="AF37:AH37"/>
    <mergeCell ref="A36:B36"/>
    <mergeCell ref="C36:S36"/>
    <mergeCell ref="T36:V36"/>
    <mergeCell ref="W36:Y36"/>
    <mergeCell ref="Z36:AB36"/>
    <mergeCell ref="AC36:AE36"/>
    <mergeCell ref="AK34:AL34"/>
    <mergeCell ref="A35:B35"/>
    <mergeCell ref="C35:S35"/>
    <mergeCell ref="T35:V35"/>
    <mergeCell ref="W35:Y35"/>
    <mergeCell ref="Z35:AB35"/>
    <mergeCell ref="AC35:AE35"/>
    <mergeCell ref="AF35:AH35"/>
    <mergeCell ref="AI35:AJ35"/>
    <mergeCell ref="AK35:AL35"/>
    <mergeCell ref="AI33:AJ33"/>
    <mergeCell ref="AK33:AL33"/>
    <mergeCell ref="A34:B34"/>
    <mergeCell ref="C34:S34"/>
    <mergeCell ref="T34:V34"/>
    <mergeCell ref="W34:Y34"/>
    <mergeCell ref="Z34:AB34"/>
    <mergeCell ref="AC34:AE34"/>
    <mergeCell ref="AF34:AH34"/>
    <mergeCell ref="AI34:AJ34"/>
    <mergeCell ref="AF32:AH32"/>
    <mergeCell ref="AI32:AJ32"/>
    <mergeCell ref="AK32:AL32"/>
    <mergeCell ref="A33:B33"/>
    <mergeCell ref="C33:S33"/>
    <mergeCell ref="T33:V33"/>
    <mergeCell ref="W33:Y33"/>
    <mergeCell ref="Z33:AB33"/>
    <mergeCell ref="AC33:AE33"/>
    <mergeCell ref="AF33:AH33"/>
    <mergeCell ref="A32:B32"/>
    <mergeCell ref="C32:S32"/>
    <mergeCell ref="T32:V32"/>
    <mergeCell ref="W32:Y32"/>
    <mergeCell ref="Z32:AB32"/>
    <mergeCell ref="AC32:AE32"/>
    <mergeCell ref="AK30:AL30"/>
    <mergeCell ref="A31:B31"/>
    <mergeCell ref="C31:S31"/>
    <mergeCell ref="T31:V31"/>
    <mergeCell ref="W31:Y31"/>
    <mergeCell ref="Z31:AB31"/>
    <mergeCell ref="AC31:AE31"/>
    <mergeCell ref="AF31:AH31"/>
    <mergeCell ref="AI31:AJ31"/>
    <mergeCell ref="AK31:AL31"/>
    <mergeCell ref="AI13:AJ13"/>
    <mergeCell ref="AK13:AL13"/>
    <mergeCell ref="A30:B30"/>
    <mergeCell ref="C30:S30"/>
    <mergeCell ref="T30:V30"/>
    <mergeCell ref="W30:Y30"/>
    <mergeCell ref="Z30:AB30"/>
    <mergeCell ref="AC30:AE30"/>
    <mergeCell ref="AF30:AH30"/>
    <mergeCell ref="AI30:AJ30"/>
    <mergeCell ref="AF12:AH12"/>
    <mergeCell ref="AI12:AJ12"/>
    <mergeCell ref="AK12:AL12"/>
    <mergeCell ref="A13:B13"/>
    <mergeCell ref="C13:S13"/>
    <mergeCell ref="T13:V13"/>
    <mergeCell ref="W13:Y13"/>
    <mergeCell ref="Z13:AB13"/>
    <mergeCell ref="AC13:AE13"/>
    <mergeCell ref="AF13:AH13"/>
    <mergeCell ref="A12:B12"/>
    <mergeCell ref="C12:S12"/>
    <mergeCell ref="T12:V12"/>
    <mergeCell ref="W12:Y12"/>
    <mergeCell ref="Z12:AB12"/>
    <mergeCell ref="AC12:AE12"/>
    <mergeCell ref="J6:R6"/>
    <mergeCell ref="AC6:AK6"/>
    <mergeCell ref="G7:R7"/>
    <mergeCell ref="Z7:AK7"/>
    <mergeCell ref="A10:B10"/>
    <mergeCell ref="C10:S11"/>
    <mergeCell ref="T10:AH11"/>
    <mergeCell ref="AI10:AL10"/>
    <mergeCell ref="AI11:AJ11"/>
    <mergeCell ref="AK11:AL11"/>
    <mergeCell ref="Y5:AC5"/>
    <mergeCell ref="AD5:AG5"/>
    <mergeCell ref="AH5:AL5"/>
    <mergeCell ref="B5:E5"/>
    <mergeCell ref="F5:J5"/>
    <mergeCell ref="K5:N5"/>
    <mergeCell ref="O5:S5"/>
    <mergeCell ref="U5:X5"/>
    <mergeCell ref="B1:M1"/>
    <mergeCell ref="N1:R1"/>
    <mergeCell ref="I2:N2"/>
    <mergeCell ref="R2:S2"/>
    <mergeCell ref="AB2:AG2"/>
    <mergeCell ref="AK2:AL2"/>
    <mergeCell ref="O2:Q2"/>
    <mergeCell ref="AH2:AJ2"/>
    <mergeCell ref="U1:AF1"/>
    <mergeCell ref="AG1:AK1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6" r:id="rId2"/>
  <headerFooter alignWithMargins="0">
    <oddFooter>&amp;L015.00.029
Geändert: ABI&amp;CIndex: 3 / Geändert am: 31.01.2014
Geprüft: RPO&amp;RVerteiler: Wisdom
Freigegeben: ABI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EMPB Deckblatt Englisch Deutsch VDA 2</dc:title>
  <dc:subject>Erstmusterprüfbericht nach VDA</dc:subject>
  <dc:creator>Birk, Andreas</dc:creator>
  <cp:keywords/>
  <dc:description>Anpassung auf Miele LE</dc:description>
  <cp:lastModifiedBy>Markus Beyer</cp:lastModifiedBy>
  <cp:lastPrinted>2018-12-17T09:47:57Z</cp:lastPrinted>
  <dcterms:created xsi:type="dcterms:W3CDTF">2001-12-04T14:36:57Z</dcterms:created>
  <dcterms:modified xsi:type="dcterms:W3CDTF">2020-12-17T13:52:29Z</dcterms:modified>
  <cp:category>EMP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TUUVNV6Q6XDZ-19-1022</vt:lpwstr>
  </property>
  <property fmtid="{D5CDD505-2E9C-101B-9397-08002B2CF9AE}" pid="3" name="_dlc_DocIdItemGuid">
    <vt:lpwstr>6c8b6c1b-0594-4b5c-b5a3-3e5bd5bf5c88</vt:lpwstr>
  </property>
  <property fmtid="{D5CDD505-2E9C-101B-9397-08002B2CF9AE}" pid="4" name="_dlc_DocIdUrl">
    <vt:lpwstr>http://sp02.com.miele.net/sites/gtzeciprojects/rollout/_layouts/DocIdRedir.aspx?ID=TUUVNV6Q6XDZ-19-1022, TUUVNV6Q6XDZ-19-1022</vt:lpwstr>
  </property>
</Properties>
</file>